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3. DADOS NIELSEN\51. MARÇO 2025\"/>
    </mc:Choice>
  </mc:AlternateContent>
  <xr:revisionPtr revIDLastSave="0" documentId="13_ncr:1_{11A18399-87D1-4DB3-BA93-39006EAC40C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'11'!$A$5:$AI$48</definedName>
    <definedName name="_xlnm.Print_Area" localSheetId="13">'12'!$A$5:$AI$39</definedName>
    <definedName name="_xlnm.Print_Area" localSheetId="14">'13'!$A$5:$AI$27</definedName>
    <definedName name="_xlnm.Print_Area" localSheetId="15">'14'!$A$5:$AI$36</definedName>
    <definedName name="_xlnm.Print_Area" localSheetId="6">'5'!$A$4:$AK$71</definedName>
    <definedName name="_xlnm.Print_Area" localSheetId="7">'6'!$A$4:$AK$71</definedName>
    <definedName name="_xlnm.Print_Area" localSheetId="8">'7'!$A$4:$AK$71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7" i="28" l="1"/>
  <c r="V58" i="28"/>
  <c r="V59" i="28"/>
  <c r="V60" i="28"/>
  <c r="V61" i="28"/>
  <c r="V62" i="28"/>
  <c r="V63" i="28"/>
  <c r="V64" i="28"/>
  <c r="V65" i="28"/>
  <c r="V56" i="28"/>
  <c r="V47" i="28"/>
  <c r="V48" i="28"/>
  <c r="V49" i="28"/>
  <c r="V50" i="28"/>
  <c r="V51" i="28"/>
  <c r="V52" i="28"/>
  <c r="V53" i="28"/>
  <c r="V54" i="28"/>
  <c r="V46" i="28"/>
  <c r="V55" i="28"/>
  <c r="V45" i="28"/>
  <c r="V30" i="28"/>
  <c r="V31" i="28"/>
  <c r="V32" i="28"/>
  <c r="V33" i="28"/>
  <c r="V34" i="28"/>
  <c r="V35" i="28"/>
  <c r="V36" i="28"/>
  <c r="V37" i="28"/>
  <c r="V38" i="28"/>
  <c r="V29" i="28"/>
  <c r="V19" i="28"/>
  <c r="V20" i="28"/>
  <c r="V21" i="28"/>
  <c r="V22" i="28"/>
  <c r="V23" i="28"/>
  <c r="V24" i="28"/>
  <c r="V25" i="28"/>
  <c r="V26" i="28"/>
  <c r="V27" i="28"/>
  <c r="V18" i="28"/>
  <c r="V28" i="28"/>
  <c r="V17" i="28"/>
  <c r="V9" i="28"/>
  <c r="V10" i="28"/>
  <c r="V11" i="28"/>
  <c r="V12" i="28"/>
  <c r="V13" i="28"/>
  <c r="V14" i="28"/>
  <c r="V15" i="28"/>
  <c r="V16" i="28"/>
  <c r="V8" i="28"/>
  <c r="L28" i="28"/>
  <c r="M28" i="28"/>
  <c r="V7" i="28"/>
  <c r="J77" i="33"/>
  <c r="J78" i="33"/>
  <c r="J79" i="33"/>
  <c r="J80" i="33"/>
  <c r="J81" i="33"/>
  <c r="J82" i="33"/>
  <c r="J83" i="33"/>
  <c r="J85" i="33"/>
  <c r="J86" i="33"/>
  <c r="J87" i="33"/>
  <c r="J88" i="33"/>
  <c r="J90" i="33"/>
  <c r="J91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V63" i="33"/>
  <c r="V64" i="33"/>
  <c r="V65" i="33"/>
  <c r="V66" i="33"/>
  <c r="V67" i="33"/>
  <c r="V68" i="33"/>
  <c r="V69" i="33"/>
  <c r="V70" i="33"/>
  <c r="V62" i="33"/>
  <c r="V61" i="33"/>
  <c r="V53" i="33"/>
  <c r="V54" i="33"/>
  <c r="V55" i="33"/>
  <c r="V56" i="33"/>
  <c r="V57" i="33"/>
  <c r="V58" i="33"/>
  <c r="V59" i="33"/>
  <c r="V60" i="33"/>
  <c r="V52" i="33"/>
  <c r="V51" i="33"/>
  <c r="V44" i="33"/>
  <c r="V45" i="33"/>
  <c r="V46" i="33"/>
  <c r="V47" i="33"/>
  <c r="V48" i="33"/>
  <c r="V49" i="33"/>
  <c r="V50" i="33"/>
  <c r="V43" i="33"/>
  <c r="V42" i="33"/>
  <c r="AA29" i="33"/>
  <c r="AA30" i="33"/>
  <c r="V28" i="33"/>
  <c r="V29" i="33"/>
  <c r="V30" i="33"/>
  <c r="V31" i="33"/>
  <c r="V32" i="33"/>
  <c r="V33" i="33"/>
  <c r="V34" i="33"/>
  <c r="V35" i="33"/>
  <c r="V27" i="33"/>
  <c r="V26" i="33"/>
  <c r="V18" i="33"/>
  <c r="V19" i="33"/>
  <c r="V20" i="33"/>
  <c r="V21" i="33"/>
  <c r="V22" i="33"/>
  <c r="V23" i="33"/>
  <c r="V24" i="33"/>
  <c r="V25" i="33"/>
  <c r="V17" i="33"/>
  <c r="V9" i="33"/>
  <c r="V10" i="33"/>
  <c r="V11" i="33"/>
  <c r="V12" i="33"/>
  <c r="V13" i="33"/>
  <c r="V14" i="33"/>
  <c r="V15" i="33"/>
  <c r="V8" i="33"/>
  <c r="O96" i="28"/>
  <c r="J83" i="28"/>
  <c r="K83" i="28"/>
  <c r="J84" i="28"/>
  <c r="K84" i="28"/>
  <c r="J85" i="28"/>
  <c r="K85" i="28"/>
  <c r="J86" i="28"/>
  <c r="K86" i="28"/>
  <c r="J87" i="28"/>
  <c r="K87" i="28"/>
  <c r="J88" i="28"/>
  <c r="K88" i="28"/>
  <c r="J89" i="28"/>
  <c r="K89" i="28"/>
  <c r="J93" i="28"/>
  <c r="K93" i="28"/>
  <c r="J94" i="28"/>
  <c r="K94" i="28"/>
  <c r="J95" i="28"/>
  <c r="K95" i="28"/>
  <c r="J96" i="28"/>
  <c r="K96" i="28"/>
  <c r="J98" i="28"/>
  <c r="K98" i="28"/>
  <c r="J99" i="28"/>
  <c r="K99" i="28"/>
  <c r="J100" i="28"/>
  <c r="K100" i="28"/>
  <c r="J101" i="28"/>
  <c r="K101" i="28"/>
  <c r="J102" i="28"/>
  <c r="K102" i="28"/>
  <c r="J104" i="28"/>
  <c r="K104" i="28"/>
  <c r="J105" i="28"/>
  <c r="K105" i="28"/>
  <c r="J106" i="28"/>
  <c r="K106" i="28"/>
  <c r="J107" i="28"/>
  <c r="K107" i="28"/>
  <c r="J108" i="28"/>
  <c r="K108" i="28"/>
  <c r="J109" i="28"/>
  <c r="K109" i="28"/>
  <c r="J110" i="28"/>
  <c r="K110" i="28"/>
  <c r="J111" i="28"/>
  <c r="K111" i="28"/>
  <c r="J112" i="28"/>
  <c r="K112" i="28"/>
  <c r="J115" i="28"/>
  <c r="K115" i="28"/>
  <c r="V47" i="30"/>
  <c r="V48" i="30"/>
  <c r="V49" i="30"/>
  <c r="V50" i="30"/>
  <c r="V51" i="30"/>
  <c r="V52" i="30"/>
  <c r="V46" i="30"/>
  <c r="V45" i="30"/>
  <c r="V40" i="30"/>
  <c r="V41" i="30"/>
  <c r="V42" i="30"/>
  <c r="V43" i="30"/>
  <c r="V44" i="30"/>
  <c r="V39" i="30"/>
  <c r="V35" i="30"/>
  <c r="V36" i="30"/>
  <c r="V37" i="30"/>
  <c r="V34" i="30"/>
  <c r="D12" i="30"/>
  <c r="E12" i="30"/>
  <c r="F12" i="30"/>
  <c r="G12" i="30"/>
  <c r="H12" i="30"/>
  <c r="I12" i="30"/>
  <c r="J12" i="30"/>
  <c r="V14" i="30" s="1"/>
  <c r="V13" i="30"/>
  <c r="V16" i="30"/>
  <c r="V17" i="30"/>
  <c r="V18" i="30"/>
  <c r="V9" i="30"/>
  <c r="V10" i="30"/>
  <c r="V11" i="30"/>
  <c r="V8" i="30"/>
  <c r="V55" i="47"/>
  <c r="V56" i="47"/>
  <c r="V57" i="47"/>
  <c r="V58" i="47"/>
  <c r="V59" i="47"/>
  <c r="V60" i="47"/>
  <c r="V92" i="47" s="1"/>
  <c r="V61" i="47"/>
  <c r="V62" i="47"/>
  <c r="V63" i="47"/>
  <c r="V65" i="47"/>
  <c r="V66" i="47"/>
  <c r="V67" i="47"/>
  <c r="V68" i="47"/>
  <c r="V69" i="47"/>
  <c r="V70" i="47"/>
  <c r="V71" i="47"/>
  <c r="V72" i="47"/>
  <c r="V73" i="47"/>
  <c r="V74" i="47"/>
  <c r="V75" i="47"/>
  <c r="V76" i="47"/>
  <c r="V77" i="47"/>
  <c r="V78" i="47"/>
  <c r="V79" i="47"/>
  <c r="V80" i="47"/>
  <c r="V81" i="47"/>
  <c r="V82" i="47"/>
  <c r="V83" i="47"/>
  <c r="V84" i="47"/>
  <c r="V85" i="47"/>
  <c r="V86" i="47"/>
  <c r="V87" i="47"/>
  <c r="V88" i="47"/>
  <c r="V89" i="47"/>
  <c r="V90" i="47"/>
  <c r="V91" i="47"/>
  <c r="V93" i="47"/>
  <c r="V94" i="47"/>
  <c r="V7" i="47"/>
  <c r="V8" i="47"/>
  <c r="V9" i="47"/>
  <c r="V10" i="47"/>
  <c r="V45" i="47" s="1"/>
  <c r="V11" i="47"/>
  <c r="V12" i="47"/>
  <c r="V13" i="47"/>
  <c r="V14" i="47"/>
  <c r="V15" i="47"/>
  <c r="V16" i="47"/>
  <c r="V18" i="47"/>
  <c r="V19" i="47"/>
  <c r="V20" i="47"/>
  <c r="V21" i="47"/>
  <c r="V22" i="47"/>
  <c r="V23" i="47"/>
  <c r="V24" i="47"/>
  <c r="V25" i="47"/>
  <c r="V26" i="47"/>
  <c r="V27" i="47"/>
  <c r="V28" i="47"/>
  <c r="V29" i="47"/>
  <c r="V30" i="47"/>
  <c r="V31" i="47"/>
  <c r="V32" i="47"/>
  <c r="V33" i="47"/>
  <c r="V34" i="47"/>
  <c r="V35" i="47"/>
  <c r="V36" i="47"/>
  <c r="V37" i="47"/>
  <c r="V38" i="47"/>
  <c r="V39" i="47"/>
  <c r="V40" i="47"/>
  <c r="V41" i="47"/>
  <c r="V42" i="47"/>
  <c r="V43" i="47"/>
  <c r="V44" i="47"/>
  <c r="V46" i="47"/>
  <c r="V47" i="47"/>
  <c r="T62" i="47"/>
  <c r="U56" i="47"/>
  <c r="V54" i="47"/>
  <c r="J101" i="46"/>
  <c r="K101" i="46"/>
  <c r="J102" i="46"/>
  <c r="K102" i="46"/>
  <c r="J103" i="46"/>
  <c r="K103" i="46"/>
  <c r="J104" i="46"/>
  <c r="K104" i="46"/>
  <c r="J105" i="46"/>
  <c r="K105" i="46"/>
  <c r="J106" i="46"/>
  <c r="K106" i="46"/>
  <c r="J107" i="46"/>
  <c r="K107" i="46"/>
  <c r="J108" i="46"/>
  <c r="K108" i="46"/>
  <c r="J109" i="46"/>
  <c r="K109" i="46"/>
  <c r="J112" i="46"/>
  <c r="K112" i="46"/>
  <c r="J113" i="46"/>
  <c r="K113" i="46"/>
  <c r="J114" i="46"/>
  <c r="K114" i="46"/>
  <c r="J115" i="46"/>
  <c r="K115" i="46"/>
  <c r="J116" i="46"/>
  <c r="K116" i="46"/>
  <c r="J117" i="46"/>
  <c r="K117" i="46"/>
  <c r="J118" i="46"/>
  <c r="K118" i="46"/>
  <c r="J119" i="46"/>
  <c r="K119" i="46"/>
  <c r="J120" i="46"/>
  <c r="K120" i="46"/>
  <c r="J121" i="46"/>
  <c r="K121" i="46"/>
  <c r="J122" i="46"/>
  <c r="K122" i="46"/>
  <c r="J123" i="46"/>
  <c r="K123" i="46"/>
  <c r="J124" i="46"/>
  <c r="K124" i="46"/>
  <c r="J125" i="46"/>
  <c r="K125" i="46"/>
  <c r="J126" i="46"/>
  <c r="K126" i="46"/>
  <c r="J127" i="46"/>
  <c r="K127" i="46"/>
  <c r="J128" i="46"/>
  <c r="K128" i="46"/>
  <c r="J129" i="46"/>
  <c r="K129" i="46"/>
  <c r="J130" i="46"/>
  <c r="K130" i="46"/>
  <c r="J131" i="46"/>
  <c r="K131" i="46"/>
  <c r="J132" i="46"/>
  <c r="K132" i="46"/>
  <c r="J133" i="46"/>
  <c r="K133" i="46"/>
  <c r="J134" i="46"/>
  <c r="K134" i="46"/>
  <c r="J135" i="46"/>
  <c r="K135" i="46"/>
  <c r="J136" i="46"/>
  <c r="K136" i="46"/>
  <c r="J137" i="46"/>
  <c r="K137" i="46"/>
  <c r="J138" i="46"/>
  <c r="K138" i="46"/>
  <c r="J139" i="46"/>
  <c r="K139" i="46"/>
  <c r="J140" i="46"/>
  <c r="K140" i="46"/>
  <c r="J141" i="46"/>
  <c r="K141" i="46"/>
  <c r="J139" i="45"/>
  <c r="J101" i="45"/>
  <c r="J102" i="45"/>
  <c r="J103" i="45"/>
  <c r="J104" i="45"/>
  <c r="J105" i="45"/>
  <c r="J106" i="45"/>
  <c r="J107" i="45"/>
  <c r="J108" i="45"/>
  <c r="J109" i="45"/>
  <c r="J112" i="45"/>
  <c r="J113" i="45"/>
  <c r="J114" i="45"/>
  <c r="J115" i="45"/>
  <c r="J116" i="45"/>
  <c r="J117" i="45"/>
  <c r="J118" i="45"/>
  <c r="J119" i="45"/>
  <c r="J120" i="45"/>
  <c r="J121" i="45"/>
  <c r="J122" i="45"/>
  <c r="J123" i="45"/>
  <c r="J124" i="45"/>
  <c r="J125" i="45"/>
  <c r="J126" i="45"/>
  <c r="J127" i="45"/>
  <c r="J128" i="45"/>
  <c r="J129" i="45"/>
  <c r="J130" i="45"/>
  <c r="J131" i="45"/>
  <c r="J132" i="45"/>
  <c r="J133" i="45"/>
  <c r="J134" i="45"/>
  <c r="J135" i="45"/>
  <c r="J136" i="45"/>
  <c r="J137" i="45"/>
  <c r="J138" i="45"/>
  <c r="J140" i="45"/>
  <c r="J141" i="45"/>
  <c r="V48" i="23"/>
  <c r="V47" i="23"/>
  <c r="V46" i="23"/>
  <c r="V45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32" i="23"/>
  <c r="V31" i="23"/>
  <c r="V23" i="23"/>
  <c r="V22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8" i="23"/>
  <c r="V21" i="23"/>
  <c r="J24" i="23"/>
  <c r="V7" i="23" s="1"/>
  <c r="V48" i="22"/>
  <c r="V47" i="22"/>
  <c r="V46" i="22"/>
  <c r="V45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32" i="22"/>
  <c r="V31" i="22"/>
  <c r="V24" i="22"/>
  <c r="V23" i="22"/>
  <c r="V22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8" i="22"/>
  <c r="V21" i="22"/>
  <c r="J24" i="22"/>
  <c r="V7" i="22"/>
  <c r="O24" i="28"/>
  <c r="O25" i="28"/>
  <c r="V15" i="30" l="1"/>
  <c r="J62" i="33"/>
  <c r="J63" i="33"/>
  <c r="J64" i="33"/>
  <c r="J65" i="33"/>
  <c r="J66" i="33"/>
  <c r="J67" i="33"/>
  <c r="J68" i="33"/>
  <c r="J69" i="33"/>
  <c r="J70" i="33"/>
  <c r="D61" i="33"/>
  <c r="E61" i="33"/>
  <c r="F61" i="33"/>
  <c r="G61" i="33"/>
  <c r="H61" i="33"/>
  <c r="I61" i="33"/>
  <c r="J61" i="33"/>
  <c r="K61" i="33"/>
  <c r="J27" i="33"/>
  <c r="J28" i="33"/>
  <c r="J29" i="33"/>
  <c r="J30" i="33"/>
  <c r="J31" i="33"/>
  <c r="J32" i="33"/>
  <c r="J33" i="33"/>
  <c r="J34" i="33"/>
  <c r="J35" i="33"/>
  <c r="D26" i="33"/>
  <c r="E26" i="33"/>
  <c r="F26" i="33"/>
  <c r="G26" i="33"/>
  <c r="H26" i="33"/>
  <c r="I26" i="33"/>
  <c r="J26" i="33"/>
  <c r="K26" i="33"/>
  <c r="J46" i="30"/>
  <c r="J47" i="30"/>
  <c r="J48" i="30"/>
  <c r="J49" i="30"/>
  <c r="J50" i="30"/>
  <c r="J51" i="30"/>
  <c r="J52" i="30"/>
  <c r="J45" i="30"/>
  <c r="J20" i="30"/>
  <c r="J21" i="30"/>
  <c r="J22" i="30"/>
  <c r="J23" i="30"/>
  <c r="J24" i="30"/>
  <c r="J25" i="30"/>
  <c r="J26" i="30"/>
  <c r="J19" i="30"/>
  <c r="J67" i="28"/>
  <c r="J68" i="28"/>
  <c r="J69" i="28"/>
  <c r="J70" i="28"/>
  <c r="J71" i="28"/>
  <c r="J72" i="28"/>
  <c r="J73" i="28"/>
  <c r="J75" i="28"/>
  <c r="J76" i="28"/>
  <c r="V66" i="28"/>
  <c r="J66" i="28"/>
  <c r="K66" i="28"/>
  <c r="D28" i="28"/>
  <c r="E28" i="28"/>
  <c r="F28" i="28"/>
  <c r="G28" i="28"/>
  <c r="H28" i="28"/>
  <c r="I28" i="28"/>
  <c r="J28" i="28"/>
  <c r="K28" i="28"/>
  <c r="J29" i="28"/>
  <c r="J30" i="28"/>
  <c r="J31" i="28"/>
  <c r="J32" i="28"/>
  <c r="J33" i="28"/>
  <c r="J34" i="28"/>
  <c r="J35" i="28"/>
  <c r="J36" i="28"/>
  <c r="J37" i="28"/>
  <c r="J38" i="28"/>
  <c r="D92" i="47"/>
  <c r="E92" i="47"/>
  <c r="F92" i="47"/>
  <c r="G92" i="47"/>
  <c r="H92" i="47"/>
  <c r="I92" i="47"/>
  <c r="J92" i="47"/>
  <c r="K92" i="47"/>
  <c r="J93" i="47"/>
  <c r="J94" i="47"/>
  <c r="J45" i="47"/>
  <c r="J46" i="47"/>
  <c r="J47" i="47"/>
  <c r="J93" i="46"/>
  <c r="J94" i="46"/>
  <c r="J45" i="46"/>
  <c r="J46" i="46"/>
  <c r="J47" i="46"/>
  <c r="J92" i="45"/>
  <c r="J93" i="45"/>
  <c r="J94" i="45"/>
  <c r="J45" i="45"/>
  <c r="J46" i="45"/>
  <c r="J47" i="45"/>
  <c r="J48" i="23"/>
  <c r="L48" i="21"/>
  <c r="V16" i="33" l="1"/>
  <c r="V7" i="33"/>
  <c r="V12" i="30"/>
  <c r="V7" i="30"/>
  <c r="V38" i="30"/>
  <c r="V33" i="30"/>
  <c r="J45" i="23"/>
  <c r="J31" i="23"/>
  <c r="J56" i="23"/>
  <c r="K56" i="23"/>
  <c r="J57" i="23"/>
  <c r="K57" i="23"/>
  <c r="J58" i="23"/>
  <c r="K58" i="23"/>
  <c r="J60" i="23"/>
  <c r="K60" i="23"/>
  <c r="J61" i="23"/>
  <c r="K61" i="23"/>
  <c r="J62" i="23"/>
  <c r="K62" i="23"/>
  <c r="J63" i="23"/>
  <c r="K63" i="23"/>
  <c r="J64" i="23"/>
  <c r="K64" i="23"/>
  <c r="J65" i="23"/>
  <c r="K65" i="23"/>
  <c r="J66" i="23"/>
  <c r="K66" i="23"/>
  <c r="J67" i="23"/>
  <c r="K67" i="23"/>
  <c r="J68" i="23"/>
  <c r="K68" i="23"/>
  <c r="J70" i="23"/>
  <c r="K70" i="23"/>
  <c r="J71" i="23"/>
  <c r="K71" i="23"/>
  <c r="J72" i="23"/>
  <c r="J21" i="23"/>
  <c r="J69" i="23" s="1"/>
  <c r="J7" i="23"/>
  <c r="J56" i="22"/>
  <c r="K56" i="22"/>
  <c r="J57" i="22"/>
  <c r="K57" i="22"/>
  <c r="J58" i="22"/>
  <c r="K58" i="22"/>
  <c r="J60" i="22"/>
  <c r="K60" i="22"/>
  <c r="J61" i="22"/>
  <c r="K61" i="22"/>
  <c r="J62" i="22"/>
  <c r="K62" i="22"/>
  <c r="J63" i="22"/>
  <c r="K63" i="22"/>
  <c r="J64" i="22"/>
  <c r="K64" i="22"/>
  <c r="J65" i="22"/>
  <c r="K65" i="22"/>
  <c r="J66" i="22"/>
  <c r="K66" i="22"/>
  <c r="J67" i="22"/>
  <c r="K67" i="22"/>
  <c r="J68" i="22"/>
  <c r="K68" i="22"/>
  <c r="J70" i="22"/>
  <c r="K70" i="22"/>
  <c r="J71" i="22"/>
  <c r="K71" i="22"/>
  <c r="J45" i="22"/>
  <c r="J69" i="22" s="1"/>
  <c r="J31" i="22"/>
  <c r="J21" i="22"/>
  <c r="J7" i="22"/>
  <c r="J55" i="23" l="1"/>
  <c r="J48" i="22"/>
  <c r="J72" i="22" s="1"/>
  <c r="J55" i="22"/>
  <c r="V56" i="12"/>
  <c r="V57" i="12"/>
  <c r="V59" i="12"/>
  <c r="V60" i="12"/>
  <c r="V62" i="12"/>
  <c r="V63" i="12"/>
  <c r="V68" i="12"/>
  <c r="V69" i="12"/>
  <c r="V71" i="12"/>
  <c r="V72" i="12"/>
  <c r="V74" i="12"/>
  <c r="V75" i="12"/>
  <c r="V77" i="12"/>
  <c r="V78" i="12"/>
  <c r="V80" i="12"/>
  <c r="V81" i="12"/>
  <c r="V83" i="12"/>
  <c r="V84" i="12"/>
  <c r="V86" i="12"/>
  <c r="V87" i="12"/>
  <c r="V89" i="12"/>
  <c r="V90" i="12"/>
  <c r="V92" i="12"/>
  <c r="V93" i="12"/>
  <c r="V8" i="12"/>
  <c r="V9" i="12"/>
  <c r="V11" i="12"/>
  <c r="V12" i="12"/>
  <c r="V14" i="12"/>
  <c r="V15" i="12"/>
  <c r="V16" i="12"/>
  <c r="V20" i="12"/>
  <c r="V21" i="12"/>
  <c r="V22" i="12"/>
  <c r="V23" i="12"/>
  <c r="V24" i="12"/>
  <c r="V26" i="12"/>
  <c r="V27" i="12"/>
  <c r="V29" i="12"/>
  <c r="V30" i="12"/>
  <c r="V32" i="12"/>
  <c r="V33" i="12"/>
  <c r="V34" i="12"/>
  <c r="V35" i="12"/>
  <c r="V36" i="12"/>
  <c r="V38" i="12"/>
  <c r="V39" i="12"/>
  <c r="V41" i="12"/>
  <c r="V42" i="12"/>
  <c r="V44" i="12"/>
  <c r="V45" i="12"/>
  <c r="V47" i="12"/>
  <c r="J94" i="12"/>
  <c r="V55" i="12" s="1"/>
  <c r="J95" i="12"/>
  <c r="J96" i="12"/>
  <c r="J47" i="12"/>
  <c r="J48" i="12"/>
  <c r="V48" i="12" s="1"/>
  <c r="J46" i="12"/>
  <c r="V13" i="12" s="1"/>
  <c r="J56" i="21"/>
  <c r="K56" i="21"/>
  <c r="J57" i="21"/>
  <c r="K57" i="21"/>
  <c r="J58" i="21"/>
  <c r="K58" i="21"/>
  <c r="J60" i="21"/>
  <c r="K60" i="21"/>
  <c r="J61" i="21"/>
  <c r="K61" i="21"/>
  <c r="J62" i="21"/>
  <c r="K62" i="21"/>
  <c r="J63" i="21"/>
  <c r="K63" i="21"/>
  <c r="J64" i="21"/>
  <c r="K64" i="21"/>
  <c r="J65" i="21"/>
  <c r="K65" i="21"/>
  <c r="J66" i="21"/>
  <c r="K66" i="21"/>
  <c r="J67" i="21"/>
  <c r="K67" i="21"/>
  <c r="J68" i="21"/>
  <c r="K68" i="21"/>
  <c r="J70" i="21"/>
  <c r="K70" i="21"/>
  <c r="J71" i="21"/>
  <c r="K71" i="21"/>
  <c r="V33" i="21"/>
  <c r="V36" i="21"/>
  <c r="V41" i="21"/>
  <c r="V44" i="21"/>
  <c r="J31" i="21"/>
  <c r="V37" i="21" s="1"/>
  <c r="J45" i="21"/>
  <c r="V47" i="21" s="1"/>
  <c r="J7" i="21"/>
  <c r="V10" i="21" s="1"/>
  <c r="J21" i="21"/>
  <c r="V23" i="21" s="1"/>
  <c r="K21" i="21"/>
  <c r="I25" i="20"/>
  <c r="I26" i="20"/>
  <c r="U7" i="20"/>
  <c r="I18" i="20"/>
  <c r="U16" i="20" s="1"/>
  <c r="J18" i="20"/>
  <c r="I9" i="20"/>
  <c r="U8" i="20" s="1"/>
  <c r="U9" i="20" s="1"/>
  <c r="I25" i="19"/>
  <c r="J25" i="19"/>
  <c r="I26" i="19"/>
  <c r="J26" i="19"/>
  <c r="H9" i="19"/>
  <c r="I9" i="19"/>
  <c r="U7" i="19" s="1"/>
  <c r="J9" i="19"/>
  <c r="I18" i="19"/>
  <c r="U16" i="19" s="1"/>
  <c r="J18" i="19"/>
  <c r="V16" i="19" s="1"/>
  <c r="I25" i="36"/>
  <c r="J25" i="36"/>
  <c r="I26" i="36"/>
  <c r="J26" i="36"/>
  <c r="V88" i="12" l="1"/>
  <c r="V76" i="12"/>
  <c r="V58" i="12"/>
  <c r="V96" i="12"/>
  <c r="V91" i="12"/>
  <c r="V79" i="12"/>
  <c r="V67" i="12"/>
  <c r="V61" i="12"/>
  <c r="V95" i="12"/>
  <c r="V82" i="12"/>
  <c r="V70" i="12"/>
  <c r="V64" i="12"/>
  <c r="V85" i="12"/>
  <c r="V73" i="12"/>
  <c r="V37" i="12"/>
  <c r="V25" i="12"/>
  <c r="V7" i="12"/>
  <c r="V40" i="12"/>
  <c r="V28" i="12"/>
  <c r="V10" i="12"/>
  <c r="V43" i="12"/>
  <c r="V31" i="12"/>
  <c r="V19" i="12"/>
  <c r="V46" i="21"/>
  <c r="V40" i="21"/>
  <c r="V32" i="21"/>
  <c r="V17" i="21"/>
  <c r="J55" i="21"/>
  <c r="V19" i="21"/>
  <c r="V13" i="21"/>
  <c r="V12" i="21"/>
  <c r="V8" i="21"/>
  <c r="V16" i="21"/>
  <c r="V11" i="21"/>
  <c r="V20" i="21"/>
  <c r="V15" i="21"/>
  <c r="V9" i="21"/>
  <c r="V43" i="21"/>
  <c r="V39" i="21"/>
  <c r="V35" i="21"/>
  <c r="V42" i="21"/>
  <c r="V38" i="21"/>
  <c r="V34" i="21"/>
  <c r="J24" i="21"/>
  <c r="V22" i="21"/>
  <c r="J69" i="21"/>
  <c r="V18" i="21"/>
  <c r="V14" i="21"/>
  <c r="U17" i="20"/>
  <c r="U18" i="20" s="1"/>
  <c r="I27" i="20"/>
  <c r="V17" i="19"/>
  <c r="V18" i="19" s="1"/>
  <c r="U17" i="19"/>
  <c r="U18" i="19" s="1"/>
  <c r="J27" i="19"/>
  <c r="U8" i="19"/>
  <c r="U9" i="19" s="1"/>
  <c r="I27" i="19"/>
  <c r="J48" i="21"/>
  <c r="V45" i="21" s="1"/>
  <c r="I18" i="36"/>
  <c r="J18" i="36"/>
  <c r="I9" i="36"/>
  <c r="J9" i="36"/>
  <c r="AA48" i="33"/>
  <c r="C78" i="33"/>
  <c r="D78" i="33"/>
  <c r="E78" i="33"/>
  <c r="F78" i="33"/>
  <c r="G78" i="33"/>
  <c r="H78" i="33"/>
  <c r="I78" i="33"/>
  <c r="K78" i="33"/>
  <c r="L78" i="33"/>
  <c r="M78" i="33"/>
  <c r="C79" i="33"/>
  <c r="D79" i="33"/>
  <c r="E79" i="33"/>
  <c r="F79" i="33"/>
  <c r="G79" i="33"/>
  <c r="H79" i="33"/>
  <c r="I79" i="33"/>
  <c r="K79" i="33"/>
  <c r="L79" i="33"/>
  <c r="M79" i="33"/>
  <c r="C80" i="33"/>
  <c r="D80" i="33"/>
  <c r="E80" i="33"/>
  <c r="F80" i="33"/>
  <c r="G80" i="33"/>
  <c r="H80" i="33"/>
  <c r="I80" i="33"/>
  <c r="K80" i="33"/>
  <c r="L80" i="33"/>
  <c r="C81" i="33"/>
  <c r="D81" i="33"/>
  <c r="E81" i="33"/>
  <c r="F81" i="33"/>
  <c r="G81" i="33"/>
  <c r="H81" i="33"/>
  <c r="I81" i="33"/>
  <c r="K81" i="33"/>
  <c r="L81" i="33"/>
  <c r="M81" i="33"/>
  <c r="C82" i="33"/>
  <c r="D82" i="33"/>
  <c r="E82" i="33"/>
  <c r="F82" i="33"/>
  <c r="G82" i="33"/>
  <c r="H82" i="33"/>
  <c r="I82" i="33"/>
  <c r="K82" i="33"/>
  <c r="L82" i="33"/>
  <c r="M82" i="33"/>
  <c r="H83" i="33"/>
  <c r="I83" i="33"/>
  <c r="K83" i="33"/>
  <c r="L83" i="33"/>
  <c r="M83" i="33"/>
  <c r="F84" i="33"/>
  <c r="G84" i="33"/>
  <c r="K84" i="33"/>
  <c r="M84" i="33"/>
  <c r="C85" i="33"/>
  <c r="D85" i="33"/>
  <c r="E85" i="33"/>
  <c r="F85" i="33"/>
  <c r="G85" i="33"/>
  <c r="H85" i="33"/>
  <c r="I85" i="33"/>
  <c r="K85" i="33"/>
  <c r="L85" i="33"/>
  <c r="M85" i="33"/>
  <c r="C86" i="33"/>
  <c r="D86" i="33"/>
  <c r="E86" i="33"/>
  <c r="F86" i="33"/>
  <c r="G86" i="33"/>
  <c r="H86" i="33"/>
  <c r="I86" i="33"/>
  <c r="K86" i="33"/>
  <c r="L86" i="33"/>
  <c r="M86" i="33"/>
  <c r="C87" i="33"/>
  <c r="D87" i="33"/>
  <c r="E87" i="33"/>
  <c r="F87" i="33"/>
  <c r="G87" i="33"/>
  <c r="H87" i="33"/>
  <c r="I87" i="33"/>
  <c r="K87" i="33"/>
  <c r="L87" i="33"/>
  <c r="M87" i="33"/>
  <c r="C88" i="33"/>
  <c r="D88" i="33"/>
  <c r="E88" i="33"/>
  <c r="F88" i="33"/>
  <c r="G88" i="33"/>
  <c r="H88" i="33"/>
  <c r="I88" i="33"/>
  <c r="K88" i="33"/>
  <c r="L88" i="33"/>
  <c r="M88" i="33"/>
  <c r="F89" i="33"/>
  <c r="G89" i="33"/>
  <c r="H89" i="33"/>
  <c r="C90" i="33"/>
  <c r="D90" i="33"/>
  <c r="E90" i="33"/>
  <c r="F90" i="33"/>
  <c r="G90" i="33"/>
  <c r="H90" i="33"/>
  <c r="I90" i="33"/>
  <c r="K90" i="33"/>
  <c r="L90" i="33"/>
  <c r="M90" i="33"/>
  <c r="C91" i="33"/>
  <c r="D91" i="33"/>
  <c r="E91" i="33"/>
  <c r="F91" i="33"/>
  <c r="G91" i="33"/>
  <c r="H91" i="33"/>
  <c r="I91" i="33"/>
  <c r="K91" i="33"/>
  <c r="L91" i="33"/>
  <c r="M91" i="33"/>
  <c r="H92" i="33"/>
  <c r="I92" i="33"/>
  <c r="K92" i="33"/>
  <c r="L92" i="33"/>
  <c r="M92" i="33"/>
  <c r="E93" i="33"/>
  <c r="F93" i="33"/>
  <c r="G93" i="33"/>
  <c r="H93" i="33"/>
  <c r="I93" i="33"/>
  <c r="K93" i="33"/>
  <c r="L93" i="33"/>
  <c r="M93" i="33"/>
  <c r="I94" i="33"/>
  <c r="K94" i="33"/>
  <c r="C95" i="33"/>
  <c r="D95" i="33"/>
  <c r="E95" i="33"/>
  <c r="F95" i="33"/>
  <c r="G95" i="33"/>
  <c r="H95" i="33"/>
  <c r="I95" i="33"/>
  <c r="K95" i="33"/>
  <c r="L95" i="33"/>
  <c r="M95" i="33"/>
  <c r="I96" i="33"/>
  <c r="K96" i="33"/>
  <c r="L96" i="33"/>
  <c r="M96" i="33"/>
  <c r="D77" i="33"/>
  <c r="E77" i="33"/>
  <c r="F77" i="33"/>
  <c r="G77" i="33"/>
  <c r="H77" i="33"/>
  <c r="I77" i="33"/>
  <c r="K77" i="33"/>
  <c r="L77" i="33"/>
  <c r="M77" i="33"/>
  <c r="C77" i="33"/>
  <c r="C60" i="30"/>
  <c r="D60" i="30"/>
  <c r="E60" i="30"/>
  <c r="F60" i="30"/>
  <c r="G60" i="30"/>
  <c r="H60" i="30"/>
  <c r="I60" i="30"/>
  <c r="K60" i="30"/>
  <c r="L60" i="30"/>
  <c r="M60" i="30"/>
  <c r="D61" i="30"/>
  <c r="E61" i="30"/>
  <c r="F61" i="30"/>
  <c r="G61" i="30"/>
  <c r="H61" i="30"/>
  <c r="I61" i="30"/>
  <c r="K61" i="30"/>
  <c r="L61" i="30"/>
  <c r="M61" i="30"/>
  <c r="C62" i="30"/>
  <c r="D62" i="30"/>
  <c r="E62" i="30"/>
  <c r="F62" i="30"/>
  <c r="G62" i="30"/>
  <c r="H62" i="30"/>
  <c r="I62" i="30"/>
  <c r="K62" i="30"/>
  <c r="L62" i="30"/>
  <c r="M62" i="30"/>
  <c r="C63" i="30"/>
  <c r="D63" i="30"/>
  <c r="E63" i="30"/>
  <c r="F63" i="30"/>
  <c r="G63" i="30"/>
  <c r="H63" i="30"/>
  <c r="I63" i="30"/>
  <c r="K63" i="30"/>
  <c r="L63" i="30"/>
  <c r="M63" i="30"/>
  <c r="H64" i="30"/>
  <c r="I64" i="30"/>
  <c r="K64" i="30"/>
  <c r="L64" i="30"/>
  <c r="M64" i="30"/>
  <c r="C65" i="30"/>
  <c r="D65" i="30"/>
  <c r="E65" i="30"/>
  <c r="F65" i="30"/>
  <c r="G65" i="30"/>
  <c r="H65" i="30"/>
  <c r="I65" i="30"/>
  <c r="K65" i="30"/>
  <c r="L65" i="30"/>
  <c r="M65" i="30"/>
  <c r="C66" i="30"/>
  <c r="D66" i="30"/>
  <c r="E66" i="30"/>
  <c r="F66" i="30"/>
  <c r="G66" i="30"/>
  <c r="H66" i="30"/>
  <c r="I66" i="30"/>
  <c r="K66" i="30"/>
  <c r="L66" i="30"/>
  <c r="M66" i="30"/>
  <c r="C67" i="30"/>
  <c r="D67" i="30"/>
  <c r="E67" i="30"/>
  <c r="F67" i="30"/>
  <c r="G67" i="30"/>
  <c r="H67" i="30"/>
  <c r="I67" i="30"/>
  <c r="K67" i="30"/>
  <c r="L67" i="30"/>
  <c r="M67" i="30"/>
  <c r="H68" i="30"/>
  <c r="I68" i="30"/>
  <c r="K68" i="30"/>
  <c r="L68" i="30"/>
  <c r="M68" i="30"/>
  <c r="H69" i="30"/>
  <c r="I69" i="30"/>
  <c r="K69" i="30"/>
  <c r="L69" i="30"/>
  <c r="M69" i="30"/>
  <c r="D70" i="30"/>
  <c r="E70" i="30"/>
  <c r="F70" i="30"/>
  <c r="H59" i="30"/>
  <c r="I59" i="30"/>
  <c r="K59" i="30"/>
  <c r="L59" i="30"/>
  <c r="M59" i="30"/>
  <c r="V94" i="12" l="1"/>
  <c r="V46" i="12"/>
  <c r="V31" i="21"/>
  <c r="V48" i="21" s="1"/>
  <c r="V21" i="21"/>
  <c r="V7" i="21"/>
  <c r="V24" i="21" s="1"/>
  <c r="J72" i="21"/>
  <c r="V16" i="36"/>
  <c r="V17" i="36"/>
  <c r="V18" i="36" s="1"/>
  <c r="U17" i="36"/>
  <c r="U16" i="36"/>
  <c r="U7" i="36"/>
  <c r="U8" i="36"/>
  <c r="U9" i="36" s="1"/>
  <c r="I27" i="36"/>
  <c r="V8" i="36"/>
  <c r="V9" i="36" s="1"/>
  <c r="V7" i="36"/>
  <c r="J27" i="36"/>
  <c r="D46" i="30"/>
  <c r="E46" i="30"/>
  <c r="F46" i="30"/>
  <c r="G46" i="30"/>
  <c r="G72" i="30" s="1"/>
  <c r="H46" i="30"/>
  <c r="I46" i="30"/>
  <c r="K46" i="30"/>
  <c r="L46" i="30"/>
  <c r="L72" i="30" s="1"/>
  <c r="M46" i="30"/>
  <c r="D47" i="30"/>
  <c r="E47" i="30"/>
  <c r="F47" i="30"/>
  <c r="F73" i="30" s="1"/>
  <c r="G47" i="30"/>
  <c r="H47" i="30"/>
  <c r="I47" i="30"/>
  <c r="K47" i="30"/>
  <c r="K73" i="30" s="1"/>
  <c r="L47" i="30"/>
  <c r="M47" i="30"/>
  <c r="D48" i="30"/>
  <c r="E48" i="30"/>
  <c r="E74" i="30" s="1"/>
  <c r="F48" i="30"/>
  <c r="G48" i="30"/>
  <c r="H48" i="30"/>
  <c r="I48" i="30"/>
  <c r="I74" i="30" s="1"/>
  <c r="K48" i="30"/>
  <c r="L48" i="30"/>
  <c r="M48" i="30"/>
  <c r="D49" i="30"/>
  <c r="D75" i="30" s="1"/>
  <c r="E49" i="30"/>
  <c r="F49" i="30"/>
  <c r="G49" i="30"/>
  <c r="H49" i="30"/>
  <c r="H75" i="30" s="1"/>
  <c r="I49" i="30"/>
  <c r="K49" i="30"/>
  <c r="L49" i="30"/>
  <c r="M49" i="30"/>
  <c r="M75" i="30" s="1"/>
  <c r="D50" i="30"/>
  <c r="E50" i="30"/>
  <c r="F50" i="30"/>
  <c r="G50" i="30"/>
  <c r="H50" i="30"/>
  <c r="I50" i="30"/>
  <c r="K50" i="30"/>
  <c r="L50" i="30"/>
  <c r="L76" i="30" s="1"/>
  <c r="M50" i="30"/>
  <c r="D51" i="30"/>
  <c r="E51" i="30"/>
  <c r="F51" i="30"/>
  <c r="G51" i="30"/>
  <c r="H51" i="30"/>
  <c r="I51" i="30"/>
  <c r="K51" i="30"/>
  <c r="K77" i="30" s="1"/>
  <c r="L51" i="30"/>
  <c r="M51" i="30"/>
  <c r="D52" i="30"/>
  <c r="E52" i="30"/>
  <c r="E78" i="30" s="1"/>
  <c r="F52" i="30"/>
  <c r="G52" i="30"/>
  <c r="H52" i="30"/>
  <c r="I52" i="30"/>
  <c r="K52" i="30"/>
  <c r="L52" i="30"/>
  <c r="M52" i="30"/>
  <c r="C52" i="30"/>
  <c r="C51" i="30"/>
  <c r="C50" i="30"/>
  <c r="C49" i="30"/>
  <c r="C48" i="30"/>
  <c r="C74" i="30" s="1"/>
  <c r="C47" i="30"/>
  <c r="C46" i="30"/>
  <c r="D20" i="30"/>
  <c r="E20" i="30"/>
  <c r="F20" i="30"/>
  <c r="G20" i="30"/>
  <c r="H20" i="30"/>
  <c r="I20" i="30"/>
  <c r="K20" i="30"/>
  <c r="L20" i="30"/>
  <c r="M20" i="30"/>
  <c r="D21" i="30"/>
  <c r="E21" i="30"/>
  <c r="F21" i="30"/>
  <c r="G21" i="30"/>
  <c r="H21" i="30"/>
  <c r="I21" i="30"/>
  <c r="K21" i="30"/>
  <c r="L21" i="30"/>
  <c r="M21" i="30"/>
  <c r="D22" i="30"/>
  <c r="E22" i="30"/>
  <c r="F22" i="30"/>
  <c r="G22" i="30"/>
  <c r="H22" i="30"/>
  <c r="I22" i="30"/>
  <c r="K22" i="30"/>
  <c r="L22" i="30"/>
  <c r="M22" i="30"/>
  <c r="D23" i="30"/>
  <c r="E23" i="30"/>
  <c r="F23" i="30"/>
  <c r="G23" i="30"/>
  <c r="H23" i="30"/>
  <c r="I23" i="30"/>
  <c r="K23" i="30"/>
  <c r="L23" i="30"/>
  <c r="M23" i="30"/>
  <c r="D24" i="30"/>
  <c r="E24" i="30"/>
  <c r="F24" i="30"/>
  <c r="G24" i="30"/>
  <c r="H24" i="30"/>
  <c r="I24" i="30"/>
  <c r="K24" i="30"/>
  <c r="L24" i="30"/>
  <c r="M24" i="30"/>
  <c r="D25" i="30"/>
  <c r="E25" i="30"/>
  <c r="F25" i="30"/>
  <c r="G25" i="30"/>
  <c r="H25" i="30"/>
  <c r="I25" i="30"/>
  <c r="K25" i="30"/>
  <c r="L25" i="30"/>
  <c r="M25" i="30"/>
  <c r="D26" i="30"/>
  <c r="E26" i="30"/>
  <c r="F26" i="30"/>
  <c r="G26" i="30"/>
  <c r="H26" i="30"/>
  <c r="I26" i="30"/>
  <c r="K26" i="30"/>
  <c r="L26" i="30"/>
  <c r="M26" i="30"/>
  <c r="C26" i="30"/>
  <c r="C25" i="30"/>
  <c r="C24" i="30"/>
  <c r="C23" i="30"/>
  <c r="C22" i="30"/>
  <c r="C21" i="30"/>
  <c r="C20" i="30"/>
  <c r="L67" i="28"/>
  <c r="M67" i="28"/>
  <c r="L46" i="12"/>
  <c r="M46" i="12"/>
  <c r="O97" i="47"/>
  <c r="AA50" i="47"/>
  <c r="O97" i="46"/>
  <c r="C57" i="22"/>
  <c r="D57" i="22"/>
  <c r="E57" i="22"/>
  <c r="F57" i="22"/>
  <c r="G57" i="22"/>
  <c r="H57" i="22"/>
  <c r="I57" i="22"/>
  <c r="L57" i="22"/>
  <c r="M57" i="22"/>
  <c r="C58" i="22"/>
  <c r="D58" i="22"/>
  <c r="E58" i="22"/>
  <c r="F58" i="22"/>
  <c r="G58" i="22"/>
  <c r="H58" i="22"/>
  <c r="I58" i="22"/>
  <c r="L58" i="22"/>
  <c r="M58" i="22"/>
  <c r="C59" i="22"/>
  <c r="D59" i="22"/>
  <c r="E59" i="22"/>
  <c r="F59" i="22"/>
  <c r="G59" i="22"/>
  <c r="C60" i="22"/>
  <c r="D60" i="22"/>
  <c r="E60" i="22"/>
  <c r="F60" i="22"/>
  <c r="G60" i="22"/>
  <c r="H60" i="22"/>
  <c r="I60" i="22"/>
  <c r="L60" i="22"/>
  <c r="M60" i="22"/>
  <c r="C61" i="22"/>
  <c r="D61" i="22"/>
  <c r="E61" i="22"/>
  <c r="F61" i="22"/>
  <c r="G61" i="22"/>
  <c r="H61" i="22"/>
  <c r="I61" i="22"/>
  <c r="L61" i="22"/>
  <c r="M61" i="22"/>
  <c r="C62" i="22"/>
  <c r="D62" i="22"/>
  <c r="E62" i="22"/>
  <c r="F62" i="22"/>
  <c r="G62" i="22"/>
  <c r="H62" i="22"/>
  <c r="I62" i="22"/>
  <c r="L62" i="22"/>
  <c r="M62" i="22"/>
  <c r="C63" i="22"/>
  <c r="D63" i="22"/>
  <c r="E63" i="22"/>
  <c r="F63" i="22"/>
  <c r="G63" i="22"/>
  <c r="H63" i="22"/>
  <c r="I63" i="22"/>
  <c r="L63" i="22"/>
  <c r="M63" i="22"/>
  <c r="C64" i="22"/>
  <c r="D64" i="22"/>
  <c r="E64" i="22"/>
  <c r="F64" i="22"/>
  <c r="G64" i="22"/>
  <c r="H64" i="22"/>
  <c r="I64" i="22"/>
  <c r="L64" i="22"/>
  <c r="M64" i="22"/>
  <c r="C65" i="22"/>
  <c r="D65" i="22"/>
  <c r="E65" i="22"/>
  <c r="F65" i="22"/>
  <c r="G65" i="22"/>
  <c r="H65" i="22"/>
  <c r="I65" i="22"/>
  <c r="L65" i="22"/>
  <c r="M65" i="22"/>
  <c r="C66" i="22"/>
  <c r="D66" i="22"/>
  <c r="E66" i="22"/>
  <c r="F66" i="22"/>
  <c r="G66" i="22"/>
  <c r="H66" i="22"/>
  <c r="I66" i="22"/>
  <c r="L66" i="22"/>
  <c r="M66" i="22"/>
  <c r="C67" i="22"/>
  <c r="D67" i="22"/>
  <c r="E67" i="22"/>
  <c r="F67" i="22"/>
  <c r="G67" i="22"/>
  <c r="H67" i="22"/>
  <c r="I67" i="22"/>
  <c r="L67" i="22"/>
  <c r="M67" i="22"/>
  <c r="C68" i="22"/>
  <c r="D68" i="22"/>
  <c r="E68" i="22"/>
  <c r="F68" i="22"/>
  <c r="G68" i="22"/>
  <c r="H68" i="22"/>
  <c r="I68" i="22"/>
  <c r="L68" i="22"/>
  <c r="M68" i="22"/>
  <c r="C70" i="22"/>
  <c r="D70" i="22"/>
  <c r="E70" i="22"/>
  <c r="F70" i="22"/>
  <c r="G70" i="22"/>
  <c r="H70" i="22"/>
  <c r="I70" i="22"/>
  <c r="L70" i="22"/>
  <c r="M70" i="22"/>
  <c r="C71" i="22"/>
  <c r="D71" i="22"/>
  <c r="E71" i="22"/>
  <c r="F71" i="22"/>
  <c r="G71" i="22"/>
  <c r="H71" i="22"/>
  <c r="I71" i="22"/>
  <c r="L71" i="22"/>
  <c r="M71" i="22"/>
  <c r="D56" i="22"/>
  <c r="E56" i="22"/>
  <c r="F56" i="22"/>
  <c r="G56" i="22"/>
  <c r="H56" i="22"/>
  <c r="I56" i="22"/>
  <c r="L56" i="22"/>
  <c r="M56" i="22"/>
  <c r="C56" i="22"/>
  <c r="H9" i="36"/>
  <c r="H18" i="36"/>
  <c r="Y48" i="33"/>
  <c r="X48" i="33"/>
  <c r="X49" i="33"/>
  <c r="O85" i="33"/>
  <c r="O90" i="33"/>
  <c r="M7" i="21"/>
  <c r="L7" i="21"/>
  <c r="U53" i="33"/>
  <c r="U54" i="33"/>
  <c r="U55" i="33"/>
  <c r="U56" i="33"/>
  <c r="U57" i="33"/>
  <c r="U58" i="33"/>
  <c r="U59" i="33"/>
  <c r="U60" i="33"/>
  <c r="U52" i="33"/>
  <c r="O48" i="33"/>
  <c r="P48" i="33"/>
  <c r="Q48" i="33"/>
  <c r="W48" i="33"/>
  <c r="U44" i="33"/>
  <c r="U45" i="33"/>
  <c r="U46" i="33"/>
  <c r="U47" i="33"/>
  <c r="U48" i="33"/>
  <c r="U49" i="33"/>
  <c r="U50" i="33"/>
  <c r="U43" i="33"/>
  <c r="L62" i="33"/>
  <c r="M62" i="33"/>
  <c r="L63" i="33"/>
  <c r="M63" i="33"/>
  <c r="L64" i="33"/>
  <c r="M64" i="33"/>
  <c r="L65" i="33"/>
  <c r="M65" i="33"/>
  <c r="L66" i="33"/>
  <c r="M66" i="33"/>
  <c r="L67" i="33"/>
  <c r="M67" i="33"/>
  <c r="L68" i="33"/>
  <c r="M68" i="33"/>
  <c r="L69" i="33"/>
  <c r="M69" i="33"/>
  <c r="L70" i="33"/>
  <c r="M70" i="33"/>
  <c r="I62" i="33"/>
  <c r="I63" i="33"/>
  <c r="I98" i="33" s="1"/>
  <c r="I64" i="33"/>
  <c r="I65" i="33"/>
  <c r="I66" i="33"/>
  <c r="I67" i="33"/>
  <c r="I102" i="33" s="1"/>
  <c r="I68" i="33"/>
  <c r="I69" i="33"/>
  <c r="I70" i="33"/>
  <c r="D69" i="33"/>
  <c r="E69" i="33"/>
  <c r="F69" i="33"/>
  <c r="G69" i="33"/>
  <c r="H69" i="33"/>
  <c r="K69" i="33"/>
  <c r="C69" i="33"/>
  <c r="X15" i="33"/>
  <c r="Y15" i="33"/>
  <c r="Y24" i="33"/>
  <c r="W24" i="33"/>
  <c r="U18" i="33"/>
  <c r="U19" i="33"/>
  <c r="U20" i="33"/>
  <c r="U21" i="33"/>
  <c r="U22" i="33"/>
  <c r="U23" i="33"/>
  <c r="U24" i="33"/>
  <c r="U25" i="33"/>
  <c r="U9" i="33"/>
  <c r="U10" i="33"/>
  <c r="U11" i="33"/>
  <c r="U12" i="33"/>
  <c r="U13" i="33"/>
  <c r="U14" i="33"/>
  <c r="U15" i="33"/>
  <c r="U8" i="33"/>
  <c r="U17" i="33"/>
  <c r="D34" i="33"/>
  <c r="E34" i="33"/>
  <c r="F34" i="33"/>
  <c r="R34" i="33" s="1"/>
  <c r="G34" i="33"/>
  <c r="H34" i="33"/>
  <c r="I34" i="33"/>
  <c r="K34" i="33"/>
  <c r="L34" i="33"/>
  <c r="M34" i="33"/>
  <c r="L27" i="33"/>
  <c r="M27" i="33"/>
  <c r="L28" i="33"/>
  <c r="M28" i="33"/>
  <c r="L29" i="33"/>
  <c r="M29" i="33"/>
  <c r="L30" i="33"/>
  <c r="M30" i="33"/>
  <c r="L31" i="33"/>
  <c r="M31" i="33"/>
  <c r="L32" i="33"/>
  <c r="M32" i="33"/>
  <c r="L33" i="33"/>
  <c r="M33" i="33"/>
  <c r="L35" i="33"/>
  <c r="M35" i="33"/>
  <c r="E27" i="33"/>
  <c r="F27" i="33"/>
  <c r="G27" i="33"/>
  <c r="H27" i="33"/>
  <c r="I27" i="33"/>
  <c r="K27" i="33"/>
  <c r="E28" i="33"/>
  <c r="F28" i="33"/>
  <c r="R28" i="33" s="1"/>
  <c r="G28" i="33"/>
  <c r="H28" i="33"/>
  <c r="I28" i="33"/>
  <c r="K28" i="33"/>
  <c r="E29" i="33"/>
  <c r="F29" i="33"/>
  <c r="R29" i="33" s="1"/>
  <c r="G29" i="33"/>
  <c r="H29" i="33"/>
  <c r="I29" i="33"/>
  <c r="K29" i="33"/>
  <c r="E30" i="33"/>
  <c r="F30" i="33"/>
  <c r="R30" i="33" s="1"/>
  <c r="G30" i="33"/>
  <c r="H30" i="33"/>
  <c r="I30" i="33"/>
  <c r="K30" i="33"/>
  <c r="E31" i="33"/>
  <c r="F31" i="33"/>
  <c r="R31" i="33" s="1"/>
  <c r="G31" i="33"/>
  <c r="H31" i="33"/>
  <c r="I31" i="33"/>
  <c r="K31" i="33"/>
  <c r="E32" i="33"/>
  <c r="F32" i="33"/>
  <c r="R32" i="33" s="1"/>
  <c r="G32" i="33"/>
  <c r="H32" i="33"/>
  <c r="I32" i="33"/>
  <c r="K32" i="33"/>
  <c r="E33" i="33"/>
  <c r="F33" i="33"/>
  <c r="R33" i="33" s="1"/>
  <c r="G33" i="33"/>
  <c r="H33" i="33"/>
  <c r="I33" i="33"/>
  <c r="K33" i="33"/>
  <c r="E35" i="33"/>
  <c r="F35" i="33"/>
  <c r="G35" i="33"/>
  <c r="H35" i="33"/>
  <c r="I35" i="33"/>
  <c r="K35" i="33"/>
  <c r="U16" i="33"/>
  <c r="X24" i="33"/>
  <c r="T24" i="33"/>
  <c r="S24" i="33"/>
  <c r="R24" i="33"/>
  <c r="Q24" i="33"/>
  <c r="P24" i="33"/>
  <c r="O24" i="33"/>
  <c r="U14" i="30"/>
  <c r="U15" i="30"/>
  <c r="U16" i="30"/>
  <c r="U17" i="30"/>
  <c r="U18" i="30"/>
  <c r="U9" i="30"/>
  <c r="U10" i="30"/>
  <c r="U11" i="30"/>
  <c r="U8" i="30"/>
  <c r="U13" i="30"/>
  <c r="T13" i="30"/>
  <c r="U40" i="30"/>
  <c r="U41" i="30"/>
  <c r="U42" i="30"/>
  <c r="U43" i="30"/>
  <c r="U44" i="30"/>
  <c r="U35" i="30"/>
  <c r="U36" i="30"/>
  <c r="U37" i="30"/>
  <c r="U39" i="30"/>
  <c r="U34" i="30"/>
  <c r="U51" i="33"/>
  <c r="I45" i="30"/>
  <c r="I19" i="30"/>
  <c r="I83" i="28"/>
  <c r="I84" i="28"/>
  <c r="I85" i="28"/>
  <c r="I86" i="28"/>
  <c r="I87" i="28"/>
  <c r="I88" i="28"/>
  <c r="I89" i="28"/>
  <c r="I93" i="28"/>
  <c r="I94" i="28"/>
  <c r="I95" i="28"/>
  <c r="I96" i="28"/>
  <c r="I98" i="28"/>
  <c r="I99" i="28"/>
  <c r="I100" i="28"/>
  <c r="I101" i="28"/>
  <c r="I102" i="28"/>
  <c r="I104" i="28"/>
  <c r="U57" i="28"/>
  <c r="U58" i="28"/>
  <c r="U59" i="28"/>
  <c r="U60" i="28"/>
  <c r="U61" i="28"/>
  <c r="U62" i="28"/>
  <c r="U63" i="28"/>
  <c r="U64" i="28"/>
  <c r="U65" i="28"/>
  <c r="U56" i="28"/>
  <c r="U47" i="28"/>
  <c r="U48" i="28"/>
  <c r="U49" i="28"/>
  <c r="U50" i="28"/>
  <c r="U51" i="28"/>
  <c r="U52" i="28"/>
  <c r="U53" i="28"/>
  <c r="U54" i="28"/>
  <c r="U46" i="28"/>
  <c r="U19" i="28"/>
  <c r="U20" i="28"/>
  <c r="U21" i="28"/>
  <c r="U22" i="28"/>
  <c r="U23" i="28"/>
  <c r="U24" i="28"/>
  <c r="U25" i="28"/>
  <c r="U26" i="28"/>
  <c r="U27" i="28"/>
  <c r="U18" i="28"/>
  <c r="U9" i="28"/>
  <c r="U10" i="28"/>
  <c r="U11" i="28"/>
  <c r="U12" i="28"/>
  <c r="U13" i="28"/>
  <c r="U14" i="28"/>
  <c r="U15" i="28"/>
  <c r="U16" i="28"/>
  <c r="U8" i="28"/>
  <c r="U17" i="28"/>
  <c r="U7" i="28"/>
  <c r="I67" i="28"/>
  <c r="I68" i="28"/>
  <c r="I69" i="28"/>
  <c r="I70" i="28"/>
  <c r="I71" i="28"/>
  <c r="I72" i="28"/>
  <c r="I73" i="28"/>
  <c r="I75" i="28"/>
  <c r="I76" i="28"/>
  <c r="I66" i="28"/>
  <c r="I29" i="28"/>
  <c r="U29" i="28" s="1"/>
  <c r="I30" i="28"/>
  <c r="I31" i="28"/>
  <c r="U31" i="28" s="1"/>
  <c r="I32" i="28"/>
  <c r="I33" i="28"/>
  <c r="I34" i="28"/>
  <c r="I35" i="28"/>
  <c r="U35" i="28" s="1"/>
  <c r="I36" i="28"/>
  <c r="U36" i="28" s="1"/>
  <c r="I37" i="28"/>
  <c r="U37" i="28" s="1"/>
  <c r="I38" i="28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U56" i="12"/>
  <c r="U57" i="12"/>
  <c r="U59" i="12"/>
  <c r="U60" i="12"/>
  <c r="U62" i="12"/>
  <c r="U63" i="12"/>
  <c r="U68" i="12"/>
  <c r="U69" i="12"/>
  <c r="U71" i="12"/>
  <c r="U72" i="12"/>
  <c r="U74" i="12"/>
  <c r="U75" i="12"/>
  <c r="U77" i="12"/>
  <c r="U78" i="12"/>
  <c r="U80" i="12"/>
  <c r="U81" i="12"/>
  <c r="U83" i="12"/>
  <c r="U84" i="12"/>
  <c r="U86" i="12"/>
  <c r="U87" i="12"/>
  <c r="U89" i="12"/>
  <c r="U90" i="12"/>
  <c r="U92" i="12"/>
  <c r="U93" i="12"/>
  <c r="U8" i="12"/>
  <c r="U9" i="12"/>
  <c r="U11" i="12"/>
  <c r="U12" i="12"/>
  <c r="U14" i="12"/>
  <c r="U15" i="12"/>
  <c r="U20" i="12"/>
  <c r="U21" i="12"/>
  <c r="U23" i="12"/>
  <c r="U24" i="12"/>
  <c r="U26" i="12"/>
  <c r="U27" i="12"/>
  <c r="U29" i="12"/>
  <c r="U30" i="12"/>
  <c r="U32" i="12"/>
  <c r="U33" i="12"/>
  <c r="U35" i="12"/>
  <c r="U36" i="12"/>
  <c r="U38" i="12"/>
  <c r="U39" i="12"/>
  <c r="U41" i="12"/>
  <c r="U42" i="12"/>
  <c r="U44" i="12"/>
  <c r="U45" i="12"/>
  <c r="I101" i="47"/>
  <c r="K101" i="47"/>
  <c r="I102" i="47"/>
  <c r="K102" i="47"/>
  <c r="I103" i="47"/>
  <c r="K103" i="47"/>
  <c r="I104" i="47"/>
  <c r="K104" i="47"/>
  <c r="I105" i="47"/>
  <c r="K105" i="47"/>
  <c r="I106" i="47"/>
  <c r="K106" i="47"/>
  <c r="I107" i="47"/>
  <c r="K107" i="47"/>
  <c r="I108" i="47"/>
  <c r="K108" i="47"/>
  <c r="I109" i="47"/>
  <c r="K109" i="47"/>
  <c r="I112" i="47"/>
  <c r="K112" i="47"/>
  <c r="I113" i="47"/>
  <c r="K113" i="47"/>
  <c r="I114" i="47"/>
  <c r="K114" i="47"/>
  <c r="I115" i="47"/>
  <c r="K115" i="47"/>
  <c r="I116" i="47"/>
  <c r="K116" i="47"/>
  <c r="I117" i="47"/>
  <c r="K117" i="47"/>
  <c r="I118" i="47"/>
  <c r="K118" i="47"/>
  <c r="I119" i="47"/>
  <c r="K119" i="47"/>
  <c r="I120" i="47"/>
  <c r="K120" i="47"/>
  <c r="I121" i="47"/>
  <c r="K121" i="47"/>
  <c r="I122" i="47"/>
  <c r="K122" i="47"/>
  <c r="I123" i="47"/>
  <c r="K123" i="47"/>
  <c r="I124" i="47"/>
  <c r="K124" i="47"/>
  <c r="I125" i="47"/>
  <c r="K125" i="47"/>
  <c r="I126" i="47"/>
  <c r="K126" i="47"/>
  <c r="I127" i="47"/>
  <c r="K127" i="47"/>
  <c r="I128" i="47"/>
  <c r="K128" i="47"/>
  <c r="I129" i="47"/>
  <c r="K129" i="47"/>
  <c r="I130" i="47"/>
  <c r="K130" i="47"/>
  <c r="I131" i="47"/>
  <c r="K131" i="47"/>
  <c r="I132" i="47"/>
  <c r="K132" i="47"/>
  <c r="I133" i="47"/>
  <c r="K133" i="47"/>
  <c r="I134" i="47"/>
  <c r="K134" i="47"/>
  <c r="I135" i="47"/>
  <c r="K135" i="47"/>
  <c r="I136" i="47"/>
  <c r="K136" i="47"/>
  <c r="I137" i="47"/>
  <c r="K137" i="47"/>
  <c r="I138" i="47"/>
  <c r="K138" i="47"/>
  <c r="U54" i="47"/>
  <c r="U55" i="47"/>
  <c r="U57" i="47"/>
  <c r="U58" i="47"/>
  <c r="U59" i="47"/>
  <c r="U60" i="47"/>
  <c r="U61" i="47"/>
  <c r="U62" i="47"/>
  <c r="U63" i="47"/>
  <c r="U65" i="47"/>
  <c r="U66" i="47"/>
  <c r="U67" i="47"/>
  <c r="U68" i="47"/>
  <c r="U69" i="47"/>
  <c r="U70" i="47"/>
  <c r="U71" i="47"/>
  <c r="U72" i="47"/>
  <c r="U73" i="47"/>
  <c r="U74" i="47"/>
  <c r="U75" i="47"/>
  <c r="U76" i="47"/>
  <c r="U77" i="47"/>
  <c r="U78" i="47"/>
  <c r="U79" i="47"/>
  <c r="U80" i="47"/>
  <c r="U81" i="47"/>
  <c r="U82" i="47"/>
  <c r="U83" i="47"/>
  <c r="U84" i="47"/>
  <c r="U85" i="47"/>
  <c r="U86" i="47"/>
  <c r="U87" i="47"/>
  <c r="U88" i="47"/>
  <c r="U89" i="47"/>
  <c r="U90" i="47"/>
  <c r="U91" i="47"/>
  <c r="U8" i="47"/>
  <c r="U9" i="47"/>
  <c r="U11" i="47"/>
  <c r="U12" i="47"/>
  <c r="U14" i="47"/>
  <c r="U15" i="47"/>
  <c r="U19" i="47"/>
  <c r="U20" i="47"/>
  <c r="U22" i="47"/>
  <c r="U23" i="47"/>
  <c r="U25" i="47"/>
  <c r="U26" i="47"/>
  <c r="U28" i="47"/>
  <c r="U29" i="47"/>
  <c r="U31" i="47"/>
  <c r="U32" i="47"/>
  <c r="U34" i="47"/>
  <c r="U35" i="47"/>
  <c r="U37" i="47"/>
  <c r="U38" i="47"/>
  <c r="U40" i="47"/>
  <c r="U41" i="47"/>
  <c r="U43" i="47"/>
  <c r="U44" i="47"/>
  <c r="I101" i="46"/>
  <c r="I102" i="46"/>
  <c r="I103" i="46"/>
  <c r="I104" i="46"/>
  <c r="I105" i="46"/>
  <c r="I106" i="46"/>
  <c r="I107" i="46"/>
  <c r="I108" i="46"/>
  <c r="I109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U55" i="46"/>
  <c r="U56" i="46"/>
  <c r="U58" i="46"/>
  <c r="U59" i="46"/>
  <c r="U61" i="46"/>
  <c r="U62" i="46"/>
  <c r="U66" i="46"/>
  <c r="U67" i="46"/>
  <c r="U69" i="46"/>
  <c r="U70" i="46"/>
  <c r="U72" i="46"/>
  <c r="U73" i="46"/>
  <c r="U75" i="46"/>
  <c r="U76" i="46"/>
  <c r="U78" i="46"/>
  <c r="U79" i="46"/>
  <c r="U81" i="46"/>
  <c r="U82" i="46"/>
  <c r="U84" i="46"/>
  <c r="U85" i="46"/>
  <c r="U87" i="46"/>
  <c r="U88" i="46"/>
  <c r="U90" i="46"/>
  <c r="U91" i="46"/>
  <c r="U8" i="46"/>
  <c r="U9" i="46"/>
  <c r="U11" i="46"/>
  <c r="U12" i="46"/>
  <c r="U14" i="46"/>
  <c r="U15" i="46"/>
  <c r="U19" i="46"/>
  <c r="U20" i="46"/>
  <c r="U22" i="46"/>
  <c r="U23" i="46"/>
  <c r="U25" i="46"/>
  <c r="U26" i="46"/>
  <c r="U28" i="46"/>
  <c r="U29" i="46"/>
  <c r="U31" i="46"/>
  <c r="U32" i="46"/>
  <c r="U34" i="46"/>
  <c r="U35" i="46"/>
  <c r="U37" i="46"/>
  <c r="U38" i="46"/>
  <c r="U40" i="46"/>
  <c r="U41" i="46"/>
  <c r="U43" i="46"/>
  <c r="U44" i="46"/>
  <c r="I101" i="45"/>
  <c r="I102" i="45"/>
  <c r="I103" i="45"/>
  <c r="I104" i="45"/>
  <c r="I105" i="45"/>
  <c r="I106" i="45"/>
  <c r="I107" i="45"/>
  <c r="I108" i="45"/>
  <c r="I109" i="45"/>
  <c r="I112" i="45"/>
  <c r="I113" i="45"/>
  <c r="I114" i="45"/>
  <c r="I115" i="45"/>
  <c r="I116" i="45"/>
  <c r="I117" i="45"/>
  <c r="I118" i="45"/>
  <c r="I119" i="45"/>
  <c r="I120" i="45"/>
  <c r="I121" i="45"/>
  <c r="I122" i="45"/>
  <c r="I123" i="45"/>
  <c r="I124" i="45"/>
  <c r="I125" i="45"/>
  <c r="I126" i="45"/>
  <c r="I127" i="45"/>
  <c r="I128" i="45"/>
  <c r="I129" i="45"/>
  <c r="I130" i="45"/>
  <c r="I131" i="45"/>
  <c r="I132" i="45"/>
  <c r="I133" i="45"/>
  <c r="I134" i="45"/>
  <c r="I135" i="45"/>
  <c r="I136" i="45"/>
  <c r="I137" i="45"/>
  <c r="I138" i="45"/>
  <c r="U55" i="45"/>
  <c r="U56" i="45"/>
  <c r="U58" i="45"/>
  <c r="U59" i="45"/>
  <c r="U61" i="45"/>
  <c r="U62" i="45"/>
  <c r="U66" i="45"/>
  <c r="U67" i="45"/>
  <c r="U69" i="45"/>
  <c r="U70" i="45"/>
  <c r="U72" i="45"/>
  <c r="U73" i="45"/>
  <c r="U75" i="45"/>
  <c r="U76" i="45"/>
  <c r="U78" i="45"/>
  <c r="U79" i="45"/>
  <c r="U81" i="45"/>
  <c r="U82" i="45"/>
  <c r="U84" i="45"/>
  <c r="U85" i="45"/>
  <c r="U87" i="45"/>
  <c r="U88" i="45"/>
  <c r="U90" i="45"/>
  <c r="U91" i="45"/>
  <c r="U8" i="45"/>
  <c r="U9" i="45"/>
  <c r="U11" i="45"/>
  <c r="U12" i="45"/>
  <c r="U14" i="45"/>
  <c r="U15" i="45"/>
  <c r="U19" i="45"/>
  <c r="U20" i="45"/>
  <c r="U22" i="45"/>
  <c r="U23" i="45"/>
  <c r="U25" i="45"/>
  <c r="U26" i="45"/>
  <c r="U28" i="45"/>
  <c r="U29" i="45"/>
  <c r="U31" i="45"/>
  <c r="U32" i="45"/>
  <c r="U34" i="45"/>
  <c r="U35" i="45"/>
  <c r="U37" i="45"/>
  <c r="U38" i="45"/>
  <c r="U40" i="45"/>
  <c r="U41" i="45"/>
  <c r="U43" i="45"/>
  <c r="U44" i="45"/>
  <c r="I56" i="23"/>
  <c r="I57" i="23"/>
  <c r="I58" i="23"/>
  <c r="I60" i="23"/>
  <c r="I61" i="23"/>
  <c r="I62" i="23"/>
  <c r="I63" i="23"/>
  <c r="I64" i="23"/>
  <c r="I65" i="23"/>
  <c r="I66" i="23"/>
  <c r="I67" i="23"/>
  <c r="I68" i="23"/>
  <c r="I70" i="23"/>
  <c r="I71" i="23"/>
  <c r="I21" i="23"/>
  <c r="U23" i="23" s="1"/>
  <c r="D36" i="28"/>
  <c r="E36" i="28"/>
  <c r="F36" i="28"/>
  <c r="G36" i="28"/>
  <c r="H36" i="28"/>
  <c r="K36" i="28"/>
  <c r="L36" i="28"/>
  <c r="M36" i="28"/>
  <c r="C36" i="28"/>
  <c r="I94" i="12"/>
  <c r="U70" i="12" s="1"/>
  <c r="I95" i="12"/>
  <c r="I96" i="12"/>
  <c r="I46" i="12"/>
  <c r="U10" i="12" s="1"/>
  <c r="I47" i="12"/>
  <c r="I48" i="12"/>
  <c r="I93" i="47"/>
  <c r="U93" i="47" s="1"/>
  <c r="I94" i="47"/>
  <c r="U94" i="47" s="1"/>
  <c r="I45" i="47"/>
  <c r="U7" i="47" s="1"/>
  <c r="K45" i="47"/>
  <c r="K139" i="47" s="1"/>
  <c r="I46" i="47"/>
  <c r="K46" i="47"/>
  <c r="I47" i="47"/>
  <c r="K47" i="47"/>
  <c r="U83" i="46"/>
  <c r="I93" i="46"/>
  <c r="K93" i="46"/>
  <c r="I94" i="46"/>
  <c r="K94" i="46"/>
  <c r="I45" i="46"/>
  <c r="U18" i="46" s="1"/>
  <c r="I46" i="46"/>
  <c r="I47" i="46"/>
  <c r="U47" i="46" s="1"/>
  <c r="I92" i="45"/>
  <c r="U86" i="45" s="1"/>
  <c r="I93" i="45"/>
  <c r="I94" i="45"/>
  <c r="U94" i="45" s="1"/>
  <c r="I45" i="45"/>
  <c r="I46" i="45"/>
  <c r="I47" i="45"/>
  <c r="I45" i="23"/>
  <c r="U47" i="23" s="1"/>
  <c r="K45" i="23"/>
  <c r="I7" i="23"/>
  <c r="U14" i="23" s="1"/>
  <c r="I31" i="23"/>
  <c r="U37" i="23" s="1"/>
  <c r="I45" i="22"/>
  <c r="U46" i="22" s="1"/>
  <c r="I31" i="22"/>
  <c r="I7" i="22"/>
  <c r="U12" i="22" s="1"/>
  <c r="I21" i="22"/>
  <c r="U23" i="22" s="1"/>
  <c r="I101" i="33" l="1"/>
  <c r="I97" i="33"/>
  <c r="V19" i="30"/>
  <c r="V20" i="30"/>
  <c r="V24" i="30"/>
  <c r="V21" i="30"/>
  <c r="V25" i="30"/>
  <c r="V23" i="30"/>
  <c r="V22" i="30"/>
  <c r="V26" i="30"/>
  <c r="C75" i="30"/>
  <c r="D78" i="30"/>
  <c r="I77" i="30"/>
  <c r="K76" i="30"/>
  <c r="G75" i="30"/>
  <c r="H74" i="30"/>
  <c r="D74" i="30"/>
  <c r="I73" i="30"/>
  <c r="E73" i="30"/>
  <c r="K72" i="30"/>
  <c r="L75" i="30"/>
  <c r="M74" i="30"/>
  <c r="U55" i="28"/>
  <c r="V72" i="28"/>
  <c r="V67" i="28"/>
  <c r="V75" i="28"/>
  <c r="V68" i="28"/>
  <c r="V76" i="28"/>
  <c r="V71" i="28"/>
  <c r="V74" i="28"/>
  <c r="V70" i="28"/>
  <c r="V73" i="28"/>
  <c r="V69" i="28"/>
  <c r="M102" i="33"/>
  <c r="M98" i="33"/>
  <c r="L102" i="33"/>
  <c r="L98" i="33"/>
  <c r="I104" i="33"/>
  <c r="I100" i="33"/>
  <c r="M105" i="33"/>
  <c r="M103" i="33"/>
  <c r="M101" i="33"/>
  <c r="M97" i="33"/>
  <c r="M100" i="33"/>
  <c r="I105" i="33"/>
  <c r="L100" i="33"/>
  <c r="K104" i="33"/>
  <c r="I103" i="33"/>
  <c r="I99" i="33"/>
  <c r="L105" i="33"/>
  <c r="L103" i="33"/>
  <c r="L101" i="33"/>
  <c r="L99" i="33"/>
  <c r="L97" i="33"/>
  <c r="F72" i="30"/>
  <c r="U33" i="30"/>
  <c r="I71" i="30"/>
  <c r="C72" i="30"/>
  <c r="M77" i="30"/>
  <c r="H77" i="30"/>
  <c r="I76" i="30"/>
  <c r="K75" i="30"/>
  <c r="F75" i="30"/>
  <c r="L74" i="30"/>
  <c r="G74" i="30"/>
  <c r="M73" i="30"/>
  <c r="H73" i="30"/>
  <c r="D73" i="30"/>
  <c r="I72" i="30"/>
  <c r="E72" i="30"/>
  <c r="F78" i="30"/>
  <c r="L77" i="30"/>
  <c r="M76" i="30"/>
  <c r="H76" i="30"/>
  <c r="I75" i="30"/>
  <c r="E75" i="30"/>
  <c r="K74" i="30"/>
  <c r="F74" i="30"/>
  <c r="L73" i="30"/>
  <c r="G73" i="30"/>
  <c r="M72" i="30"/>
  <c r="H72" i="30"/>
  <c r="D72" i="30"/>
  <c r="I107" i="28"/>
  <c r="U70" i="28"/>
  <c r="U47" i="45"/>
  <c r="I69" i="22"/>
  <c r="U18" i="36"/>
  <c r="U67" i="33"/>
  <c r="O91" i="33"/>
  <c r="U46" i="30"/>
  <c r="U20" i="30"/>
  <c r="U28" i="28"/>
  <c r="I110" i="28"/>
  <c r="I106" i="28"/>
  <c r="U64" i="33"/>
  <c r="U66" i="33"/>
  <c r="O93" i="33"/>
  <c r="O92" i="33"/>
  <c r="U24" i="30"/>
  <c r="U22" i="30"/>
  <c r="U73" i="28"/>
  <c r="U72" i="28"/>
  <c r="I115" i="28"/>
  <c r="U96" i="12"/>
  <c r="U95" i="12"/>
  <c r="U85" i="12"/>
  <c r="U43" i="12"/>
  <c r="U48" i="12"/>
  <c r="U19" i="12"/>
  <c r="U47" i="12"/>
  <c r="U65" i="46"/>
  <c r="U46" i="23"/>
  <c r="U22" i="23"/>
  <c r="I69" i="23"/>
  <c r="U19" i="22"/>
  <c r="U63" i="33"/>
  <c r="U31" i="33"/>
  <c r="U27" i="33"/>
  <c r="U70" i="33"/>
  <c r="U62" i="33"/>
  <c r="U68" i="33"/>
  <c r="U65" i="33"/>
  <c r="U69" i="33"/>
  <c r="U42" i="33"/>
  <c r="U61" i="33" s="1"/>
  <c r="U32" i="33"/>
  <c r="U28" i="33"/>
  <c r="U33" i="33"/>
  <c r="U29" i="33"/>
  <c r="U30" i="33"/>
  <c r="U35" i="33"/>
  <c r="U34" i="33"/>
  <c r="U7" i="33"/>
  <c r="U26" i="33" s="1"/>
  <c r="U50" i="30"/>
  <c r="U49" i="30"/>
  <c r="U48" i="30"/>
  <c r="U47" i="30"/>
  <c r="U38" i="30"/>
  <c r="U45" i="30" s="1"/>
  <c r="U52" i="30"/>
  <c r="U51" i="30"/>
  <c r="U7" i="30"/>
  <c r="U23" i="30"/>
  <c r="U21" i="30"/>
  <c r="U12" i="30"/>
  <c r="U26" i="30"/>
  <c r="U25" i="30"/>
  <c r="I111" i="28"/>
  <c r="U71" i="28"/>
  <c r="U68" i="28"/>
  <c r="U75" i="28"/>
  <c r="U69" i="28"/>
  <c r="U67" i="28"/>
  <c r="I105" i="28"/>
  <c r="U45" i="28"/>
  <c r="U66" i="28" s="1"/>
  <c r="U76" i="28"/>
  <c r="I109" i="28"/>
  <c r="U38" i="28"/>
  <c r="U34" i="28"/>
  <c r="I112" i="28"/>
  <c r="U33" i="28"/>
  <c r="U32" i="28"/>
  <c r="U30" i="28"/>
  <c r="I108" i="28"/>
  <c r="U58" i="12"/>
  <c r="U76" i="12"/>
  <c r="U91" i="12"/>
  <c r="U67" i="12"/>
  <c r="U82" i="12"/>
  <c r="U64" i="12"/>
  <c r="U73" i="12"/>
  <c r="U55" i="12"/>
  <c r="U88" i="12"/>
  <c r="U79" i="12"/>
  <c r="U61" i="12"/>
  <c r="U34" i="12"/>
  <c r="U16" i="12"/>
  <c r="U25" i="12"/>
  <c r="U7" i="12"/>
  <c r="I144" i="12"/>
  <c r="U40" i="12"/>
  <c r="I143" i="12"/>
  <c r="U31" i="12"/>
  <c r="U13" i="12"/>
  <c r="I142" i="12"/>
  <c r="U22" i="12"/>
  <c r="U37" i="12"/>
  <c r="U28" i="12"/>
  <c r="I140" i="47"/>
  <c r="I141" i="47"/>
  <c r="U92" i="47"/>
  <c r="U47" i="47"/>
  <c r="U13" i="47"/>
  <c r="U46" i="47"/>
  <c r="U21" i="47"/>
  <c r="U30" i="47"/>
  <c r="U36" i="47"/>
  <c r="U27" i="47"/>
  <c r="U10" i="47"/>
  <c r="I139" i="47"/>
  <c r="U39" i="47"/>
  <c r="U42" i="47"/>
  <c r="U18" i="47"/>
  <c r="U33" i="47"/>
  <c r="U16" i="47"/>
  <c r="U24" i="47"/>
  <c r="U57" i="46"/>
  <c r="U94" i="46"/>
  <c r="U89" i="46"/>
  <c r="U93" i="46"/>
  <c r="U74" i="46"/>
  <c r="U63" i="46"/>
  <c r="U80" i="46"/>
  <c r="U71" i="46"/>
  <c r="U54" i="46"/>
  <c r="I140" i="46"/>
  <c r="U86" i="46"/>
  <c r="U77" i="46"/>
  <c r="U60" i="46"/>
  <c r="U68" i="46"/>
  <c r="U24" i="46"/>
  <c r="U7" i="46"/>
  <c r="U39" i="46"/>
  <c r="U33" i="46"/>
  <c r="U16" i="46"/>
  <c r="I141" i="46"/>
  <c r="U30" i="46"/>
  <c r="U13" i="46"/>
  <c r="I139" i="46"/>
  <c r="U46" i="46"/>
  <c r="U21" i="46"/>
  <c r="U36" i="46"/>
  <c r="U27" i="46"/>
  <c r="U10" i="46"/>
  <c r="U42" i="46"/>
  <c r="U68" i="45"/>
  <c r="U77" i="45"/>
  <c r="U60" i="45"/>
  <c r="U83" i="45"/>
  <c r="U74" i="45"/>
  <c r="U57" i="45"/>
  <c r="U89" i="45"/>
  <c r="U65" i="45"/>
  <c r="U93" i="45"/>
  <c r="I140" i="45"/>
  <c r="U80" i="45"/>
  <c r="U63" i="45"/>
  <c r="I139" i="45"/>
  <c r="U71" i="45"/>
  <c r="U54" i="45"/>
  <c r="U46" i="45"/>
  <c r="U21" i="45"/>
  <c r="U36" i="45"/>
  <c r="U27" i="45"/>
  <c r="U10" i="45"/>
  <c r="U42" i="45"/>
  <c r="U18" i="45"/>
  <c r="U33" i="45"/>
  <c r="U16" i="45"/>
  <c r="U24" i="45"/>
  <c r="U7" i="45"/>
  <c r="I141" i="45"/>
  <c r="U39" i="45"/>
  <c r="U30" i="45"/>
  <c r="U13" i="45"/>
  <c r="U8" i="23"/>
  <c r="I24" i="23"/>
  <c r="U21" i="23" s="1"/>
  <c r="U12" i="23"/>
  <c r="U19" i="23"/>
  <c r="U11" i="23"/>
  <c r="U17" i="23"/>
  <c r="U9" i="23"/>
  <c r="U16" i="23"/>
  <c r="U13" i="23"/>
  <c r="U10" i="23"/>
  <c r="U15" i="23"/>
  <c r="U20" i="23"/>
  <c r="U18" i="23"/>
  <c r="U7" i="23"/>
  <c r="U43" i="23"/>
  <c r="U42" i="23"/>
  <c r="U36" i="23"/>
  <c r="I48" i="23"/>
  <c r="U45" i="23" s="1"/>
  <c r="U35" i="23"/>
  <c r="U34" i="23"/>
  <c r="U44" i="23"/>
  <c r="U41" i="23"/>
  <c r="U33" i="23"/>
  <c r="U40" i="23"/>
  <c r="U39" i="23"/>
  <c r="I55" i="23"/>
  <c r="U38" i="23"/>
  <c r="U32" i="23"/>
  <c r="U22" i="22"/>
  <c r="U47" i="22"/>
  <c r="I48" i="22"/>
  <c r="U45" i="22" s="1"/>
  <c r="U32" i="22"/>
  <c r="U11" i="22"/>
  <c r="U10" i="22"/>
  <c r="U17" i="22"/>
  <c r="U9" i="22"/>
  <c r="U18" i="22"/>
  <c r="U16" i="22"/>
  <c r="I55" i="22"/>
  <c r="U15" i="22"/>
  <c r="U14" i="22"/>
  <c r="I24" i="22"/>
  <c r="U7" i="22" s="1"/>
  <c r="U8" i="22"/>
  <c r="U13" i="22"/>
  <c r="U20" i="22"/>
  <c r="U74" i="28"/>
  <c r="I56" i="21"/>
  <c r="I57" i="21"/>
  <c r="I58" i="21"/>
  <c r="I60" i="21"/>
  <c r="I61" i="21"/>
  <c r="I62" i="21"/>
  <c r="I63" i="21"/>
  <c r="I64" i="21"/>
  <c r="I65" i="21"/>
  <c r="I66" i="21"/>
  <c r="I67" i="21"/>
  <c r="I68" i="21"/>
  <c r="I70" i="21"/>
  <c r="I71" i="21"/>
  <c r="I31" i="21"/>
  <c r="I45" i="21"/>
  <c r="I21" i="21"/>
  <c r="I7" i="21"/>
  <c r="X8" i="46"/>
  <c r="Y8" i="46"/>
  <c r="X9" i="46"/>
  <c r="Y9" i="46"/>
  <c r="X11" i="46"/>
  <c r="Y11" i="46"/>
  <c r="X12" i="46"/>
  <c r="Y12" i="46"/>
  <c r="X14" i="46"/>
  <c r="Y14" i="46"/>
  <c r="X15" i="46"/>
  <c r="Y15" i="46"/>
  <c r="X19" i="46"/>
  <c r="Y19" i="46"/>
  <c r="X20" i="46"/>
  <c r="Y20" i="46"/>
  <c r="X22" i="46"/>
  <c r="Y22" i="46"/>
  <c r="X23" i="46"/>
  <c r="Y23" i="46"/>
  <c r="X25" i="46"/>
  <c r="Y25" i="46"/>
  <c r="X26" i="46"/>
  <c r="Y26" i="46"/>
  <c r="X28" i="46"/>
  <c r="Y28" i="46"/>
  <c r="X29" i="46"/>
  <c r="Y29" i="46"/>
  <c r="X31" i="46"/>
  <c r="Y31" i="46"/>
  <c r="X32" i="46"/>
  <c r="Y32" i="46"/>
  <c r="X34" i="46"/>
  <c r="Y34" i="46"/>
  <c r="X35" i="46"/>
  <c r="Y35" i="46"/>
  <c r="X37" i="46"/>
  <c r="Y37" i="46"/>
  <c r="X38" i="46"/>
  <c r="Y38" i="46"/>
  <c r="X40" i="46"/>
  <c r="Y40" i="46"/>
  <c r="X41" i="46"/>
  <c r="Y41" i="46"/>
  <c r="X43" i="46"/>
  <c r="Y43" i="46"/>
  <c r="X44" i="46"/>
  <c r="Y44" i="46"/>
  <c r="H25" i="20"/>
  <c r="H26" i="20"/>
  <c r="H18" i="20"/>
  <c r="H9" i="20"/>
  <c r="T7" i="20" s="1"/>
  <c r="J9" i="20"/>
  <c r="H25" i="19"/>
  <c r="H26" i="19"/>
  <c r="H18" i="19"/>
  <c r="T16" i="19" s="1"/>
  <c r="T7" i="19"/>
  <c r="T8" i="36"/>
  <c r="H25" i="36"/>
  <c r="H26" i="36"/>
  <c r="T16" i="36"/>
  <c r="O105" i="33" l="1"/>
  <c r="V7" i="20"/>
  <c r="V8" i="20"/>
  <c r="V9" i="20" s="1"/>
  <c r="U19" i="30"/>
  <c r="U92" i="45"/>
  <c r="U24" i="23"/>
  <c r="I72" i="23"/>
  <c r="U94" i="12"/>
  <c r="U46" i="12"/>
  <c r="U45" i="47"/>
  <c r="U92" i="46"/>
  <c r="U45" i="46"/>
  <c r="U45" i="45"/>
  <c r="U31" i="23"/>
  <c r="U48" i="23" s="1"/>
  <c r="U31" i="22"/>
  <c r="U48" i="22" s="1"/>
  <c r="I72" i="22"/>
  <c r="U21" i="22"/>
  <c r="U24" i="22" s="1"/>
  <c r="I69" i="21"/>
  <c r="I48" i="21"/>
  <c r="U45" i="21" s="1"/>
  <c r="U47" i="21"/>
  <c r="U46" i="21"/>
  <c r="U23" i="21"/>
  <c r="U22" i="21"/>
  <c r="I55" i="21"/>
  <c r="U34" i="21"/>
  <c r="U42" i="21"/>
  <c r="U40" i="21"/>
  <c r="U35" i="21"/>
  <c r="U43" i="21"/>
  <c r="U36" i="21"/>
  <c r="U44" i="21"/>
  <c r="U37" i="21"/>
  <c r="U32" i="21"/>
  <c r="U38" i="21"/>
  <c r="U31" i="21"/>
  <c r="U48" i="21" s="1"/>
  <c r="U39" i="21"/>
  <c r="U33" i="21"/>
  <c r="U41" i="21"/>
  <c r="I24" i="21"/>
  <c r="U7" i="21" s="1"/>
  <c r="U9" i="21"/>
  <c r="U17" i="21"/>
  <c r="U10" i="21"/>
  <c r="U18" i="21"/>
  <c r="U8" i="21"/>
  <c r="U11" i="21"/>
  <c r="U19" i="21"/>
  <c r="U13" i="21"/>
  <c r="U12" i="21"/>
  <c r="U20" i="21"/>
  <c r="U14" i="21"/>
  <c r="U16" i="21"/>
  <c r="U15" i="21"/>
  <c r="T17" i="19"/>
  <c r="T18" i="19" s="1"/>
  <c r="H27" i="19"/>
  <c r="T8" i="19"/>
  <c r="T9" i="19" s="1"/>
  <c r="T17" i="36"/>
  <c r="T18" i="36" s="1"/>
  <c r="H27" i="36"/>
  <c r="T7" i="36"/>
  <c r="T9" i="36" s="1"/>
  <c r="H27" i="20"/>
  <c r="T8" i="20"/>
  <c r="T9" i="20" s="1"/>
  <c r="T17" i="20"/>
  <c r="T16" i="20"/>
  <c r="P59" i="33"/>
  <c r="Q59" i="33"/>
  <c r="R59" i="33"/>
  <c r="S59" i="33"/>
  <c r="T59" i="33"/>
  <c r="W59" i="33"/>
  <c r="X59" i="33"/>
  <c r="Y59" i="33"/>
  <c r="O59" i="33"/>
  <c r="D35" i="33"/>
  <c r="C34" i="33"/>
  <c r="T18" i="20" l="1"/>
  <c r="T30" i="33"/>
  <c r="T28" i="33"/>
  <c r="T33" i="33"/>
  <c r="T29" i="33"/>
  <c r="T31" i="33"/>
  <c r="T34" i="33"/>
  <c r="T32" i="33"/>
  <c r="W34" i="33"/>
  <c r="W32" i="33"/>
  <c r="W28" i="33"/>
  <c r="W33" i="33"/>
  <c r="W29" i="33"/>
  <c r="W31" i="33"/>
  <c r="W30" i="33"/>
  <c r="U21" i="21"/>
  <c r="U24" i="21" s="1"/>
  <c r="I72" i="21"/>
  <c r="AB59" i="33"/>
  <c r="L47" i="12"/>
  <c r="M47" i="12"/>
  <c r="L48" i="12"/>
  <c r="M48" i="12"/>
  <c r="G62" i="33" l="1"/>
  <c r="G97" i="33" s="1"/>
  <c r="G63" i="33"/>
  <c r="G98" i="33" s="1"/>
  <c r="G64" i="33"/>
  <c r="G99" i="33" s="1"/>
  <c r="G65" i="33"/>
  <c r="G100" i="33" s="1"/>
  <c r="G66" i="33"/>
  <c r="G101" i="33" s="1"/>
  <c r="G67" i="33"/>
  <c r="G68" i="33"/>
  <c r="G103" i="33" s="1"/>
  <c r="G70" i="33"/>
  <c r="G105" i="33" s="1"/>
  <c r="AA58" i="33"/>
  <c r="AA8" i="33"/>
  <c r="AA9" i="33"/>
  <c r="AA10" i="33"/>
  <c r="AA11" i="33"/>
  <c r="AA12" i="33"/>
  <c r="AA13" i="33"/>
  <c r="AA15" i="33"/>
  <c r="X9" i="33"/>
  <c r="Y9" i="33"/>
  <c r="X10" i="33"/>
  <c r="Y10" i="33"/>
  <c r="X11" i="33"/>
  <c r="Y11" i="33"/>
  <c r="X12" i="33"/>
  <c r="Y12" i="33"/>
  <c r="X13" i="33"/>
  <c r="Y13" i="33"/>
  <c r="X14" i="33"/>
  <c r="Y14" i="33"/>
  <c r="Y8" i="33"/>
  <c r="X8" i="33"/>
  <c r="T18" i="33"/>
  <c r="W18" i="33"/>
  <c r="T19" i="33"/>
  <c r="W19" i="33"/>
  <c r="T20" i="33"/>
  <c r="W20" i="33"/>
  <c r="T21" i="33"/>
  <c r="W21" i="33"/>
  <c r="T22" i="33"/>
  <c r="W22" i="33"/>
  <c r="T23" i="33"/>
  <c r="W23" i="33"/>
  <c r="T25" i="33"/>
  <c r="W25" i="33"/>
  <c r="W17" i="33"/>
  <c r="T17" i="33"/>
  <c r="T9" i="33"/>
  <c r="W9" i="33"/>
  <c r="T10" i="33"/>
  <c r="W10" i="33"/>
  <c r="T11" i="33"/>
  <c r="W11" i="33"/>
  <c r="T12" i="33"/>
  <c r="W12" i="33"/>
  <c r="T13" i="33"/>
  <c r="W13" i="33"/>
  <c r="T14" i="33"/>
  <c r="W14" i="33"/>
  <c r="T15" i="33"/>
  <c r="W15" i="33"/>
  <c r="W8" i="33"/>
  <c r="T8" i="33"/>
  <c r="R8" i="33"/>
  <c r="S8" i="33"/>
  <c r="R9" i="33"/>
  <c r="S9" i="33"/>
  <c r="R10" i="33"/>
  <c r="S10" i="33"/>
  <c r="R11" i="33"/>
  <c r="S11" i="33"/>
  <c r="R12" i="33"/>
  <c r="S12" i="33"/>
  <c r="R13" i="33"/>
  <c r="S13" i="33"/>
  <c r="R14" i="33"/>
  <c r="S14" i="33"/>
  <c r="R15" i="33"/>
  <c r="S15" i="33"/>
  <c r="R16" i="33"/>
  <c r="R17" i="33"/>
  <c r="S17" i="33"/>
  <c r="R18" i="33"/>
  <c r="S18" i="33"/>
  <c r="R19" i="33"/>
  <c r="S19" i="33"/>
  <c r="R20" i="33"/>
  <c r="S20" i="33"/>
  <c r="R21" i="33"/>
  <c r="S21" i="33"/>
  <c r="R22" i="33"/>
  <c r="S22" i="33"/>
  <c r="R23" i="33"/>
  <c r="S23" i="33"/>
  <c r="R25" i="33"/>
  <c r="S25" i="33"/>
  <c r="S43" i="33"/>
  <c r="T43" i="33"/>
  <c r="S44" i="33"/>
  <c r="T44" i="33"/>
  <c r="S45" i="33"/>
  <c r="T45" i="33"/>
  <c r="S46" i="33"/>
  <c r="T46" i="33"/>
  <c r="S47" i="33"/>
  <c r="T47" i="33"/>
  <c r="S48" i="33"/>
  <c r="T48" i="33"/>
  <c r="S49" i="33"/>
  <c r="T49" i="33"/>
  <c r="S50" i="33"/>
  <c r="T50" i="33"/>
  <c r="S52" i="33"/>
  <c r="T52" i="33"/>
  <c r="S53" i="33"/>
  <c r="T53" i="33"/>
  <c r="S54" i="33"/>
  <c r="T54" i="33"/>
  <c r="S55" i="33"/>
  <c r="T55" i="33"/>
  <c r="S56" i="33"/>
  <c r="T56" i="33"/>
  <c r="S57" i="33"/>
  <c r="T57" i="33"/>
  <c r="S58" i="33"/>
  <c r="T58" i="33"/>
  <c r="S60" i="33"/>
  <c r="T60" i="33"/>
  <c r="E38" i="30"/>
  <c r="F38" i="30"/>
  <c r="G38" i="30"/>
  <c r="E33" i="30"/>
  <c r="F33" i="30"/>
  <c r="G33" i="30"/>
  <c r="E7" i="30"/>
  <c r="F7" i="30"/>
  <c r="G7" i="30"/>
  <c r="E17" i="28"/>
  <c r="F17" i="28"/>
  <c r="G17" i="28"/>
  <c r="E7" i="28"/>
  <c r="F7" i="28"/>
  <c r="G7" i="28"/>
  <c r="E59" i="30" l="1"/>
  <c r="G64" i="30"/>
  <c r="G59" i="30"/>
  <c r="F64" i="30"/>
  <c r="F59" i="30"/>
  <c r="E64" i="30"/>
  <c r="S42" i="33"/>
  <c r="W11" i="30"/>
  <c r="W9" i="30"/>
  <c r="W10" i="30"/>
  <c r="S15" i="30"/>
  <c r="S16" i="30"/>
  <c r="S17" i="30"/>
  <c r="S18" i="30"/>
  <c r="S13" i="30"/>
  <c r="S14" i="30"/>
  <c r="O81" i="33"/>
  <c r="O88" i="33"/>
  <c r="S51" i="33"/>
  <c r="S61" i="33" s="1"/>
  <c r="O79" i="33"/>
  <c r="O86" i="33"/>
  <c r="O95" i="33"/>
  <c r="O83" i="33"/>
  <c r="O82" i="33"/>
  <c r="O80" i="33"/>
  <c r="O87" i="33"/>
  <c r="AA20" i="33"/>
  <c r="AA21" i="33"/>
  <c r="AA22" i="33"/>
  <c r="AA23" i="33"/>
  <c r="G96" i="33"/>
  <c r="S40" i="30"/>
  <c r="S41" i="30"/>
  <c r="S42" i="30"/>
  <c r="S43" i="30"/>
  <c r="S44" i="30"/>
  <c r="S39" i="30"/>
  <c r="S35" i="30"/>
  <c r="S36" i="30"/>
  <c r="S37" i="30"/>
  <c r="S34" i="30"/>
  <c r="G19" i="30"/>
  <c r="S7" i="30" s="1"/>
  <c r="S9" i="30"/>
  <c r="S10" i="30"/>
  <c r="S11" i="30"/>
  <c r="S8" i="30"/>
  <c r="C84" i="28"/>
  <c r="D84" i="28"/>
  <c r="E84" i="28"/>
  <c r="F84" i="28"/>
  <c r="G84" i="28"/>
  <c r="H84" i="28"/>
  <c r="L84" i="28"/>
  <c r="M84" i="28"/>
  <c r="C85" i="28"/>
  <c r="D85" i="28"/>
  <c r="E85" i="28"/>
  <c r="F85" i="28"/>
  <c r="G85" i="28"/>
  <c r="H85" i="28"/>
  <c r="L85" i="28"/>
  <c r="M85" i="28"/>
  <c r="C86" i="28"/>
  <c r="D86" i="28"/>
  <c r="E86" i="28"/>
  <c r="F86" i="28"/>
  <c r="G86" i="28"/>
  <c r="H86" i="28"/>
  <c r="L86" i="28"/>
  <c r="C87" i="28"/>
  <c r="D87" i="28"/>
  <c r="E87" i="28"/>
  <c r="F87" i="28"/>
  <c r="G87" i="28"/>
  <c r="H87" i="28"/>
  <c r="L87" i="28"/>
  <c r="M87" i="28"/>
  <c r="C88" i="28"/>
  <c r="D88" i="28"/>
  <c r="E88" i="28"/>
  <c r="F88" i="28"/>
  <c r="G88" i="28"/>
  <c r="H88" i="28"/>
  <c r="L88" i="28"/>
  <c r="M88" i="28"/>
  <c r="H89" i="28"/>
  <c r="L89" i="28"/>
  <c r="M89" i="28"/>
  <c r="F90" i="28"/>
  <c r="G90" i="28"/>
  <c r="C93" i="28"/>
  <c r="D93" i="28"/>
  <c r="E93" i="28"/>
  <c r="F93" i="28"/>
  <c r="G93" i="28"/>
  <c r="H93" i="28"/>
  <c r="L93" i="28"/>
  <c r="M93" i="28"/>
  <c r="E94" i="28"/>
  <c r="F94" i="28"/>
  <c r="G94" i="28"/>
  <c r="H94" i="28"/>
  <c r="L94" i="28"/>
  <c r="M94" i="28"/>
  <c r="C95" i="28"/>
  <c r="D95" i="28"/>
  <c r="E95" i="28"/>
  <c r="F95" i="28"/>
  <c r="G95" i="28"/>
  <c r="H95" i="28"/>
  <c r="L95" i="28"/>
  <c r="M95" i="28"/>
  <c r="C96" i="28"/>
  <c r="D96" i="28"/>
  <c r="E96" i="28"/>
  <c r="F96" i="28"/>
  <c r="G96" i="28"/>
  <c r="H96" i="28"/>
  <c r="L96" i="28"/>
  <c r="F97" i="28"/>
  <c r="G97" i="28"/>
  <c r="H97" i="28"/>
  <c r="C98" i="28"/>
  <c r="D98" i="28"/>
  <c r="E98" i="28"/>
  <c r="F98" i="28"/>
  <c r="G98" i="28"/>
  <c r="H98" i="28"/>
  <c r="L98" i="28"/>
  <c r="M98" i="28"/>
  <c r="C99" i="28"/>
  <c r="D99" i="28"/>
  <c r="E99" i="28"/>
  <c r="F99" i="28"/>
  <c r="G99" i="28"/>
  <c r="H99" i="28"/>
  <c r="L99" i="28"/>
  <c r="M99" i="28"/>
  <c r="H100" i="28"/>
  <c r="M100" i="28"/>
  <c r="E101" i="28"/>
  <c r="F101" i="28"/>
  <c r="G101" i="28"/>
  <c r="H101" i="28"/>
  <c r="L101" i="28"/>
  <c r="M101" i="28"/>
  <c r="H102" i="28"/>
  <c r="D103" i="28"/>
  <c r="E103" i="28"/>
  <c r="F103" i="28"/>
  <c r="C104" i="28"/>
  <c r="D104" i="28"/>
  <c r="E104" i="28"/>
  <c r="F104" i="28"/>
  <c r="G104" i="28"/>
  <c r="H104" i="28"/>
  <c r="L104" i="28"/>
  <c r="M104" i="28"/>
  <c r="G83" i="28"/>
  <c r="H83" i="28"/>
  <c r="S57" i="28"/>
  <c r="S58" i="28"/>
  <c r="S59" i="28"/>
  <c r="S60" i="28"/>
  <c r="S61" i="28"/>
  <c r="S62" i="28"/>
  <c r="S63" i="28"/>
  <c r="S64" i="28"/>
  <c r="S65" i="28"/>
  <c r="S56" i="28"/>
  <c r="S47" i="28"/>
  <c r="S48" i="28"/>
  <c r="S49" i="28"/>
  <c r="S50" i="28"/>
  <c r="S51" i="28"/>
  <c r="S52" i="28"/>
  <c r="S53" i="28"/>
  <c r="S54" i="28"/>
  <c r="S46" i="28"/>
  <c r="S55" i="28"/>
  <c r="S45" i="28"/>
  <c r="AA16" i="28"/>
  <c r="S19" i="28"/>
  <c r="S20" i="28"/>
  <c r="S21" i="28"/>
  <c r="S22" i="28"/>
  <c r="S23" i="28"/>
  <c r="S24" i="28"/>
  <c r="S25" i="28"/>
  <c r="S26" i="28"/>
  <c r="S27" i="28"/>
  <c r="S18" i="28"/>
  <c r="S9" i="28"/>
  <c r="S10" i="28"/>
  <c r="S11" i="28"/>
  <c r="S12" i="28"/>
  <c r="S13" i="28"/>
  <c r="S14" i="28"/>
  <c r="S15" i="28"/>
  <c r="S16" i="28"/>
  <c r="S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S56" i="12"/>
  <c r="S57" i="12"/>
  <c r="S59" i="12"/>
  <c r="S60" i="12"/>
  <c r="S62" i="12"/>
  <c r="S63" i="12"/>
  <c r="S65" i="12"/>
  <c r="S66" i="12"/>
  <c r="S68" i="12"/>
  <c r="S69" i="12"/>
  <c r="S71" i="12"/>
  <c r="S72" i="12"/>
  <c r="S74" i="12"/>
  <c r="S75" i="12"/>
  <c r="S77" i="12"/>
  <c r="S78" i="12"/>
  <c r="S80" i="12"/>
  <c r="S81" i="12"/>
  <c r="S83" i="12"/>
  <c r="S84" i="12"/>
  <c r="S86" i="12"/>
  <c r="S87" i="12"/>
  <c r="S89" i="12"/>
  <c r="S90" i="12"/>
  <c r="S92" i="12"/>
  <c r="S93" i="12"/>
  <c r="S8" i="12"/>
  <c r="T8" i="12"/>
  <c r="S9" i="12"/>
  <c r="T9" i="12"/>
  <c r="S11" i="12"/>
  <c r="T11" i="12"/>
  <c r="S12" i="12"/>
  <c r="T12" i="12"/>
  <c r="S14" i="12"/>
  <c r="T14" i="12"/>
  <c r="S15" i="12"/>
  <c r="T15" i="12"/>
  <c r="S17" i="12"/>
  <c r="S18" i="12"/>
  <c r="S20" i="12"/>
  <c r="T20" i="12"/>
  <c r="S21" i="12"/>
  <c r="T21" i="12"/>
  <c r="S23" i="12"/>
  <c r="T23" i="12"/>
  <c r="S24" i="12"/>
  <c r="T24" i="12"/>
  <c r="S26" i="12"/>
  <c r="T26" i="12"/>
  <c r="S27" i="12"/>
  <c r="T27" i="12"/>
  <c r="S29" i="12"/>
  <c r="T29" i="12"/>
  <c r="S30" i="12"/>
  <c r="T30" i="12"/>
  <c r="S32" i="12"/>
  <c r="T32" i="12"/>
  <c r="S33" i="12"/>
  <c r="T33" i="12"/>
  <c r="S35" i="12"/>
  <c r="T35" i="12"/>
  <c r="S36" i="12"/>
  <c r="T36" i="12"/>
  <c r="S38" i="12"/>
  <c r="T38" i="12"/>
  <c r="S39" i="12"/>
  <c r="T39" i="12"/>
  <c r="S41" i="12"/>
  <c r="T41" i="12"/>
  <c r="S42" i="12"/>
  <c r="T42" i="12"/>
  <c r="S44" i="12"/>
  <c r="T44" i="12"/>
  <c r="S45" i="12"/>
  <c r="T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S55" i="47"/>
  <c r="T55" i="47"/>
  <c r="S56" i="47"/>
  <c r="T56" i="47"/>
  <c r="S58" i="47"/>
  <c r="T58" i="47"/>
  <c r="S59" i="47"/>
  <c r="T59" i="47"/>
  <c r="S61" i="47"/>
  <c r="T61" i="47"/>
  <c r="S62" i="47"/>
  <c r="S64" i="47"/>
  <c r="S66" i="47"/>
  <c r="T66" i="47"/>
  <c r="S67" i="47"/>
  <c r="T67" i="47"/>
  <c r="S69" i="47"/>
  <c r="T69" i="47"/>
  <c r="S70" i="47"/>
  <c r="T70" i="47"/>
  <c r="S72" i="47"/>
  <c r="T72" i="47"/>
  <c r="S73" i="47"/>
  <c r="T73" i="47"/>
  <c r="S75" i="47"/>
  <c r="T75" i="47"/>
  <c r="S76" i="47"/>
  <c r="T76" i="47"/>
  <c r="S78" i="47"/>
  <c r="T78" i="47"/>
  <c r="S79" i="47"/>
  <c r="T79" i="47"/>
  <c r="S81" i="47"/>
  <c r="T81" i="47"/>
  <c r="S82" i="47"/>
  <c r="T82" i="47"/>
  <c r="S84" i="47"/>
  <c r="T84" i="47"/>
  <c r="S85" i="47"/>
  <c r="T85" i="47"/>
  <c r="S87" i="47"/>
  <c r="T87" i="47"/>
  <c r="S88" i="47"/>
  <c r="T88" i="47"/>
  <c r="S90" i="47"/>
  <c r="T90" i="47"/>
  <c r="S91" i="47"/>
  <c r="T91" i="47"/>
  <c r="S8" i="47"/>
  <c r="T8" i="47"/>
  <c r="S9" i="47"/>
  <c r="T9" i="47"/>
  <c r="S11" i="47"/>
  <c r="T11" i="47"/>
  <c r="S12" i="47"/>
  <c r="T12" i="47"/>
  <c r="S14" i="47"/>
  <c r="T14" i="47"/>
  <c r="S15" i="47"/>
  <c r="T15" i="47"/>
  <c r="S17" i="47"/>
  <c r="S19" i="47"/>
  <c r="T19" i="47"/>
  <c r="S20" i="47"/>
  <c r="T20" i="47"/>
  <c r="S22" i="47"/>
  <c r="T22" i="47"/>
  <c r="S23" i="47"/>
  <c r="T23" i="47"/>
  <c r="S25" i="47"/>
  <c r="T25" i="47"/>
  <c r="S26" i="47"/>
  <c r="T26" i="47"/>
  <c r="S28" i="47"/>
  <c r="T28" i="47"/>
  <c r="S29" i="47"/>
  <c r="T29" i="47"/>
  <c r="S31" i="47"/>
  <c r="T31" i="47"/>
  <c r="S32" i="47"/>
  <c r="T32" i="47"/>
  <c r="S34" i="47"/>
  <c r="T34" i="47"/>
  <c r="S35" i="47"/>
  <c r="T35" i="47"/>
  <c r="S37" i="47"/>
  <c r="T37" i="47"/>
  <c r="S38" i="47"/>
  <c r="T38" i="47"/>
  <c r="S40" i="47"/>
  <c r="T40" i="47"/>
  <c r="S41" i="47"/>
  <c r="T41" i="47"/>
  <c r="S43" i="47"/>
  <c r="T43" i="47"/>
  <c r="S44" i="47"/>
  <c r="T44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S55" i="46"/>
  <c r="T55" i="46"/>
  <c r="S56" i="46"/>
  <c r="T56" i="46"/>
  <c r="S58" i="46"/>
  <c r="T58" i="46"/>
  <c r="S59" i="46"/>
  <c r="T59" i="46"/>
  <c r="S61" i="46"/>
  <c r="T61" i="46"/>
  <c r="S62" i="46"/>
  <c r="T62" i="46"/>
  <c r="S64" i="46"/>
  <c r="S66" i="46"/>
  <c r="T66" i="46"/>
  <c r="S67" i="46"/>
  <c r="T67" i="46"/>
  <c r="S69" i="46"/>
  <c r="T69" i="46"/>
  <c r="S70" i="46"/>
  <c r="T70" i="46"/>
  <c r="S72" i="46"/>
  <c r="T72" i="46"/>
  <c r="S73" i="46"/>
  <c r="T73" i="46"/>
  <c r="S75" i="46"/>
  <c r="T75" i="46"/>
  <c r="S76" i="46"/>
  <c r="T76" i="46"/>
  <c r="S78" i="46"/>
  <c r="T78" i="46"/>
  <c r="S79" i="46"/>
  <c r="T79" i="46"/>
  <c r="S81" i="46"/>
  <c r="T81" i="46"/>
  <c r="S82" i="46"/>
  <c r="T82" i="46"/>
  <c r="S84" i="46"/>
  <c r="T84" i="46"/>
  <c r="S85" i="46"/>
  <c r="T85" i="46"/>
  <c r="S87" i="46"/>
  <c r="T87" i="46"/>
  <c r="S88" i="46"/>
  <c r="T88" i="46"/>
  <c r="S90" i="46"/>
  <c r="T90" i="46"/>
  <c r="S91" i="46"/>
  <c r="T91" i="46"/>
  <c r="S8" i="46"/>
  <c r="T8" i="46"/>
  <c r="S9" i="46"/>
  <c r="T9" i="46"/>
  <c r="S11" i="46"/>
  <c r="T11" i="46"/>
  <c r="S12" i="46"/>
  <c r="T12" i="46"/>
  <c r="S14" i="46"/>
  <c r="T14" i="46"/>
  <c r="S15" i="46"/>
  <c r="T15" i="46"/>
  <c r="S17" i="46"/>
  <c r="S19" i="46"/>
  <c r="T19" i="46"/>
  <c r="S20" i="46"/>
  <c r="T20" i="46"/>
  <c r="S22" i="46"/>
  <c r="T22" i="46"/>
  <c r="S23" i="46"/>
  <c r="T23" i="46"/>
  <c r="S25" i="46"/>
  <c r="T25" i="46"/>
  <c r="S26" i="46"/>
  <c r="T26" i="46"/>
  <c r="S28" i="46"/>
  <c r="T28" i="46"/>
  <c r="S29" i="46"/>
  <c r="T29" i="46"/>
  <c r="S31" i="46"/>
  <c r="T31" i="46"/>
  <c r="S32" i="46"/>
  <c r="T32" i="46"/>
  <c r="S34" i="46"/>
  <c r="T34" i="46"/>
  <c r="S35" i="46"/>
  <c r="T35" i="46"/>
  <c r="S37" i="46"/>
  <c r="T37" i="46"/>
  <c r="S38" i="46"/>
  <c r="T38" i="46"/>
  <c r="S40" i="46"/>
  <c r="T40" i="46"/>
  <c r="S41" i="46"/>
  <c r="T41" i="46"/>
  <c r="S43" i="46"/>
  <c r="T43" i="46"/>
  <c r="S44" i="46"/>
  <c r="T44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S55" i="45"/>
  <c r="T55" i="45"/>
  <c r="S56" i="45"/>
  <c r="T56" i="45"/>
  <c r="S58" i="45"/>
  <c r="T58" i="45"/>
  <c r="S59" i="45"/>
  <c r="T59" i="45"/>
  <c r="S61" i="45"/>
  <c r="T61" i="45"/>
  <c r="S62" i="45"/>
  <c r="T62" i="45"/>
  <c r="S64" i="45"/>
  <c r="S66" i="45"/>
  <c r="T66" i="45"/>
  <c r="S67" i="45"/>
  <c r="T67" i="45"/>
  <c r="S69" i="45"/>
  <c r="T69" i="45"/>
  <c r="S70" i="45"/>
  <c r="T70" i="45"/>
  <c r="S72" i="45"/>
  <c r="T72" i="45"/>
  <c r="S73" i="45"/>
  <c r="T73" i="45"/>
  <c r="S75" i="45"/>
  <c r="T75" i="45"/>
  <c r="S76" i="45"/>
  <c r="T76" i="45"/>
  <c r="S78" i="45"/>
  <c r="T78" i="45"/>
  <c r="S79" i="45"/>
  <c r="T79" i="45"/>
  <c r="S81" i="45"/>
  <c r="T81" i="45"/>
  <c r="S82" i="45"/>
  <c r="T82" i="45"/>
  <c r="S84" i="45"/>
  <c r="T84" i="45"/>
  <c r="S85" i="45"/>
  <c r="T85" i="45"/>
  <c r="S87" i="45"/>
  <c r="T87" i="45"/>
  <c r="S88" i="45"/>
  <c r="T88" i="45"/>
  <c r="S90" i="45"/>
  <c r="T90" i="45"/>
  <c r="S91" i="45"/>
  <c r="T91" i="45"/>
  <c r="T8" i="45"/>
  <c r="T9" i="45"/>
  <c r="T11" i="45"/>
  <c r="T12" i="45"/>
  <c r="T14" i="45"/>
  <c r="T15" i="45"/>
  <c r="T19" i="45"/>
  <c r="T20" i="45"/>
  <c r="T22" i="45"/>
  <c r="T23" i="45"/>
  <c r="T25" i="45"/>
  <c r="T26" i="45"/>
  <c r="T28" i="45"/>
  <c r="T29" i="45"/>
  <c r="T31" i="45"/>
  <c r="T32" i="45"/>
  <c r="T34" i="45"/>
  <c r="T35" i="45"/>
  <c r="T37" i="45"/>
  <c r="T38" i="45"/>
  <c r="T40" i="45"/>
  <c r="T41" i="45"/>
  <c r="T43" i="45"/>
  <c r="T44" i="45"/>
  <c r="S8" i="45"/>
  <c r="S9" i="45"/>
  <c r="S11" i="45"/>
  <c r="S12" i="45"/>
  <c r="S14" i="45"/>
  <c r="S15" i="45"/>
  <c r="S17" i="45"/>
  <c r="S19" i="45"/>
  <c r="S20" i="45"/>
  <c r="S22" i="45"/>
  <c r="S23" i="45"/>
  <c r="S25" i="45"/>
  <c r="S26" i="45"/>
  <c r="S28" i="45"/>
  <c r="S29" i="45"/>
  <c r="S31" i="45"/>
  <c r="S32" i="45"/>
  <c r="S34" i="45"/>
  <c r="S35" i="45"/>
  <c r="S37" i="45"/>
  <c r="S38" i="45"/>
  <c r="S40" i="45"/>
  <c r="S41" i="45"/>
  <c r="S43" i="45"/>
  <c r="S44" i="45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70" i="23"/>
  <c r="G71" i="23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70" i="21"/>
  <c r="H70" i="21"/>
  <c r="G71" i="21"/>
  <c r="H71" i="21"/>
  <c r="G45" i="30"/>
  <c r="G67" i="28"/>
  <c r="G68" i="28"/>
  <c r="G69" i="28"/>
  <c r="G108" i="28" s="1"/>
  <c r="G70" i="28"/>
  <c r="G71" i="28"/>
  <c r="S71" i="28" s="1"/>
  <c r="G72" i="28"/>
  <c r="S72" i="28" s="1"/>
  <c r="G73" i="28"/>
  <c r="G75" i="28"/>
  <c r="G76" i="28"/>
  <c r="G94" i="12"/>
  <c r="S55" i="12" s="1"/>
  <c r="G95" i="12"/>
  <c r="G96" i="12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7" i="28"/>
  <c r="H37" i="28"/>
  <c r="G38" i="28"/>
  <c r="H38" i="28"/>
  <c r="S30" i="28"/>
  <c r="G46" i="12"/>
  <c r="S10" i="12" s="1"/>
  <c r="G47" i="12"/>
  <c r="G48" i="12"/>
  <c r="G71" i="30" l="1"/>
  <c r="S96" i="12"/>
  <c r="S95" i="12"/>
  <c r="S48" i="12"/>
  <c r="G142" i="12"/>
  <c r="S50" i="30"/>
  <c r="G115" i="28"/>
  <c r="S28" i="33"/>
  <c r="S31" i="33"/>
  <c r="S29" i="33"/>
  <c r="S32" i="33"/>
  <c r="S30" i="33"/>
  <c r="S33" i="33"/>
  <c r="S34" i="33"/>
  <c r="G107" i="28"/>
  <c r="S12" i="30"/>
  <c r="S19" i="30" s="1"/>
  <c r="G110" i="28"/>
  <c r="G109" i="28"/>
  <c r="G106" i="28"/>
  <c r="S35" i="28"/>
  <c r="S66" i="28"/>
  <c r="G112" i="28"/>
  <c r="G144" i="12"/>
  <c r="G143" i="12"/>
  <c r="S7" i="33"/>
  <c r="S16" i="33"/>
  <c r="O98" i="28"/>
  <c r="S27" i="33"/>
  <c r="S35" i="33"/>
  <c r="S47" i="30"/>
  <c r="S49" i="30"/>
  <c r="S48" i="30"/>
  <c r="S33" i="30"/>
  <c r="S38" i="30"/>
  <c r="S46" i="30"/>
  <c r="S52" i="30"/>
  <c r="S51" i="30"/>
  <c r="S21" i="30"/>
  <c r="S20" i="30"/>
  <c r="S26" i="30"/>
  <c r="S25" i="30"/>
  <c r="S24" i="30"/>
  <c r="S23" i="30"/>
  <c r="S22" i="30"/>
  <c r="O99" i="28"/>
  <c r="O88" i="28"/>
  <c r="O101" i="28"/>
  <c r="O89" i="28"/>
  <c r="S17" i="28"/>
  <c r="S37" i="28"/>
  <c r="S36" i="28"/>
  <c r="S34" i="28"/>
  <c r="S33" i="28"/>
  <c r="S32" i="28"/>
  <c r="G105" i="28"/>
  <c r="S29" i="28"/>
  <c r="S31" i="28"/>
  <c r="S7" i="28"/>
  <c r="S38" i="28"/>
  <c r="S70" i="28"/>
  <c r="S67" i="28"/>
  <c r="S69" i="28"/>
  <c r="S76" i="28"/>
  <c r="S68" i="28"/>
  <c r="S75" i="28"/>
  <c r="S74" i="28"/>
  <c r="S73" i="28"/>
  <c r="S22" i="12"/>
  <c r="S13" i="12"/>
  <c r="S61" i="12"/>
  <c r="S76" i="12"/>
  <c r="S34" i="12"/>
  <c r="S37" i="12"/>
  <c r="S25" i="12"/>
  <c r="S16" i="12"/>
  <c r="S91" i="12"/>
  <c r="S67" i="12"/>
  <c r="S82" i="12"/>
  <c r="S58" i="12"/>
  <c r="S40" i="12"/>
  <c r="S28" i="12"/>
  <c r="S7" i="12"/>
  <c r="S73" i="12"/>
  <c r="S47" i="12"/>
  <c r="S70" i="12"/>
  <c r="S85" i="12"/>
  <c r="S88" i="12"/>
  <c r="S64" i="12"/>
  <c r="S43" i="12"/>
  <c r="S31" i="12"/>
  <c r="S19" i="12"/>
  <c r="S79" i="12"/>
  <c r="G21" i="23"/>
  <c r="G7" i="23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G47" i="45"/>
  <c r="G45" i="45"/>
  <c r="G45" i="23"/>
  <c r="G31" i="23"/>
  <c r="S46" i="45" l="1"/>
  <c r="S47" i="45"/>
  <c r="S47" i="47"/>
  <c r="S46" i="47"/>
  <c r="S28" i="28"/>
  <c r="S46" i="12"/>
  <c r="S94" i="12"/>
  <c r="G141" i="47"/>
  <c r="S94" i="47"/>
  <c r="S65" i="47"/>
  <c r="S89" i="47"/>
  <c r="S63" i="47"/>
  <c r="S83" i="47"/>
  <c r="S60" i="47"/>
  <c r="S80" i="47"/>
  <c r="S71" i="47"/>
  <c r="G139" i="47"/>
  <c r="S57" i="47"/>
  <c r="S77" i="47"/>
  <c r="S86" i="47"/>
  <c r="S68" i="47"/>
  <c r="S54" i="47"/>
  <c r="S74" i="47"/>
  <c r="G140" i="47"/>
  <c r="S93" i="47"/>
  <c r="S7" i="47"/>
  <c r="S27" i="47"/>
  <c r="S42" i="47"/>
  <c r="S13" i="47"/>
  <c r="S33" i="47"/>
  <c r="S24" i="47"/>
  <c r="S39" i="47"/>
  <c r="S21" i="47"/>
  <c r="S10" i="47"/>
  <c r="S30" i="47"/>
  <c r="S16" i="47"/>
  <c r="S36" i="47"/>
  <c r="S18" i="47"/>
  <c r="S21" i="46"/>
  <c r="S46" i="46"/>
  <c r="S16" i="46"/>
  <c r="S36" i="46"/>
  <c r="S33" i="46"/>
  <c r="S47" i="46"/>
  <c r="S30" i="46"/>
  <c r="S7" i="46"/>
  <c r="S27" i="46"/>
  <c r="S13" i="46"/>
  <c r="S24" i="46"/>
  <c r="S39" i="46"/>
  <c r="S10" i="46"/>
  <c r="S18" i="46"/>
  <c r="S42" i="46"/>
  <c r="G141" i="46"/>
  <c r="S94" i="46"/>
  <c r="G140" i="46"/>
  <c r="S93" i="46"/>
  <c r="S71" i="46"/>
  <c r="G139" i="46"/>
  <c r="S68" i="46"/>
  <c r="S63" i="46"/>
  <c r="S83" i="46"/>
  <c r="S57" i="46"/>
  <c r="S54" i="46"/>
  <c r="S74" i="46"/>
  <c r="S80" i="46"/>
  <c r="S77" i="46"/>
  <c r="S65" i="46"/>
  <c r="S89" i="46"/>
  <c r="S60" i="46"/>
  <c r="S86" i="46"/>
  <c r="G141" i="45"/>
  <c r="S94" i="45"/>
  <c r="S68" i="45"/>
  <c r="G139" i="45"/>
  <c r="S77" i="45"/>
  <c r="S63" i="45"/>
  <c r="S83" i="45"/>
  <c r="S80" i="45"/>
  <c r="S86" i="45"/>
  <c r="S57" i="45"/>
  <c r="S54" i="45"/>
  <c r="S74" i="45"/>
  <c r="S60" i="45"/>
  <c r="S65" i="45"/>
  <c r="S89" i="45"/>
  <c r="S71" i="45"/>
  <c r="G140" i="45"/>
  <c r="S93" i="45"/>
  <c r="S13" i="45"/>
  <c r="S21" i="45"/>
  <c r="S33" i="45"/>
  <c r="S30" i="45"/>
  <c r="S18" i="45"/>
  <c r="S27" i="45"/>
  <c r="S36" i="45"/>
  <c r="S7" i="45"/>
  <c r="S39" i="45"/>
  <c r="S10" i="45"/>
  <c r="S16" i="45"/>
  <c r="S24" i="45"/>
  <c r="S42" i="45"/>
  <c r="S33" i="23"/>
  <c r="S41" i="23"/>
  <c r="S34" i="23"/>
  <c r="S42" i="23"/>
  <c r="S35" i="23"/>
  <c r="S43" i="23"/>
  <c r="S36" i="23"/>
  <c r="S44" i="23"/>
  <c r="S37" i="23"/>
  <c r="S32" i="23"/>
  <c r="S38" i="23"/>
  <c r="S39" i="23"/>
  <c r="S40" i="23"/>
  <c r="G55" i="23"/>
  <c r="S15" i="23"/>
  <c r="S16" i="23"/>
  <c r="S9" i="23"/>
  <c r="S17" i="23"/>
  <c r="S10" i="23"/>
  <c r="S18" i="23"/>
  <c r="S11" i="23"/>
  <c r="S19" i="23"/>
  <c r="S12" i="23"/>
  <c r="S13" i="23"/>
  <c r="S8" i="23"/>
  <c r="S14" i="23"/>
  <c r="S20" i="23"/>
  <c r="S23" i="23"/>
  <c r="S22" i="23"/>
  <c r="G69" i="23"/>
  <c r="S47" i="23"/>
  <c r="S46" i="23"/>
  <c r="G48" i="23"/>
  <c r="S31" i="23" s="1"/>
  <c r="G24" i="23"/>
  <c r="S7" i="23" s="1"/>
  <c r="S26" i="33"/>
  <c r="S45" i="30"/>
  <c r="G7" i="22"/>
  <c r="G21" i="22"/>
  <c r="G31" i="22"/>
  <c r="G45" i="22"/>
  <c r="G31" i="21"/>
  <c r="G45" i="21"/>
  <c r="S21" i="23" l="1"/>
  <c r="G69" i="22"/>
  <c r="S45" i="47"/>
  <c r="S92" i="47"/>
  <c r="S92" i="46"/>
  <c r="S45" i="46"/>
  <c r="S92" i="45"/>
  <c r="S45" i="45"/>
  <c r="S24" i="23"/>
  <c r="G72" i="23"/>
  <c r="S45" i="23"/>
  <c r="S48" i="23" s="1"/>
  <c r="S23" i="22"/>
  <c r="S22" i="22"/>
  <c r="S37" i="22"/>
  <c r="S32" i="22"/>
  <c r="S38" i="22"/>
  <c r="G55" i="22"/>
  <c r="S39" i="22"/>
  <c r="S40" i="22"/>
  <c r="S33" i="22"/>
  <c r="S41" i="22"/>
  <c r="S34" i="22"/>
  <c r="S42" i="22"/>
  <c r="S35" i="22"/>
  <c r="S43" i="22"/>
  <c r="S36" i="22"/>
  <c r="S44" i="22"/>
  <c r="S46" i="22"/>
  <c r="S47" i="22"/>
  <c r="S11" i="22"/>
  <c r="S19" i="22"/>
  <c r="S12" i="22"/>
  <c r="S20" i="22"/>
  <c r="S14" i="22"/>
  <c r="S10" i="22"/>
  <c r="S13" i="22"/>
  <c r="S8" i="22"/>
  <c r="S15" i="22"/>
  <c r="S16" i="22"/>
  <c r="S9" i="22"/>
  <c r="S17" i="22"/>
  <c r="S18" i="22"/>
  <c r="G48" i="21"/>
  <c r="S34" i="21"/>
  <c r="S42" i="21"/>
  <c r="S35" i="21"/>
  <c r="S43" i="21"/>
  <c r="S41" i="21"/>
  <c r="S36" i="21"/>
  <c r="S44" i="21"/>
  <c r="S37" i="21"/>
  <c r="S32" i="21"/>
  <c r="S33" i="21"/>
  <c r="S38" i="21"/>
  <c r="S39" i="21"/>
  <c r="S31" i="21"/>
  <c r="S48" i="21" s="1"/>
  <c r="S40" i="21"/>
  <c r="S46" i="21"/>
  <c r="S45" i="21"/>
  <c r="S47" i="21"/>
  <c r="G48" i="22"/>
  <c r="G24" i="22"/>
  <c r="S21" i="22" s="1"/>
  <c r="G72" i="22" l="1"/>
  <c r="S7" i="22"/>
  <c r="S24" i="22" s="1"/>
  <c r="S45" i="22"/>
  <c r="S31" i="22"/>
  <c r="F25" i="20"/>
  <c r="G25" i="20"/>
  <c r="F26" i="20"/>
  <c r="G26" i="20"/>
  <c r="F9" i="20"/>
  <c r="R7" i="20" s="1"/>
  <c r="F18" i="20"/>
  <c r="F25" i="19"/>
  <c r="G25" i="19"/>
  <c r="F26" i="19"/>
  <c r="G26" i="19"/>
  <c r="F18" i="19"/>
  <c r="R17" i="19" s="1"/>
  <c r="F9" i="19"/>
  <c r="R7" i="19" s="1"/>
  <c r="F25" i="36"/>
  <c r="G25" i="36"/>
  <c r="F26" i="36"/>
  <c r="G26" i="36"/>
  <c r="F18" i="36"/>
  <c r="F9" i="36"/>
  <c r="R7" i="36" s="1"/>
  <c r="G9" i="36"/>
  <c r="S7" i="36" s="1"/>
  <c r="G21" i="21"/>
  <c r="G7" i="21"/>
  <c r="F94" i="47"/>
  <c r="E94" i="47"/>
  <c r="D94" i="47"/>
  <c r="C94" i="47"/>
  <c r="F93" i="47"/>
  <c r="E93" i="47"/>
  <c r="D93" i="47"/>
  <c r="C93" i="47"/>
  <c r="Q77" i="47"/>
  <c r="P83" i="47"/>
  <c r="C92" i="47"/>
  <c r="F47" i="47"/>
  <c r="E47" i="47"/>
  <c r="D47" i="47"/>
  <c r="C47" i="47"/>
  <c r="C141" i="47" s="1"/>
  <c r="F46" i="47"/>
  <c r="E46" i="47"/>
  <c r="E140" i="47" s="1"/>
  <c r="D46" i="47"/>
  <c r="C46" i="47"/>
  <c r="F45" i="47"/>
  <c r="E45" i="47"/>
  <c r="Q27" i="47" s="1"/>
  <c r="D45" i="47"/>
  <c r="P42" i="47" s="1"/>
  <c r="C45" i="47"/>
  <c r="O13" i="47" s="1"/>
  <c r="F92" i="46"/>
  <c r="R89" i="46" s="1"/>
  <c r="E92" i="46"/>
  <c r="Q74" i="46" s="1"/>
  <c r="D92" i="46"/>
  <c r="P68" i="46" s="1"/>
  <c r="C92" i="46"/>
  <c r="O71" i="46" s="1"/>
  <c r="F47" i="46"/>
  <c r="E47" i="46"/>
  <c r="Q47" i="46" s="1"/>
  <c r="D47" i="46"/>
  <c r="C47" i="46"/>
  <c r="F46" i="46"/>
  <c r="E46" i="46"/>
  <c r="D46" i="46"/>
  <c r="C46" i="46"/>
  <c r="F45" i="46"/>
  <c r="E45" i="46"/>
  <c r="Q27" i="46" s="1"/>
  <c r="D45" i="46"/>
  <c r="P30" i="46" s="1"/>
  <c r="C45" i="46"/>
  <c r="O33" i="46" s="1"/>
  <c r="Q90" i="46"/>
  <c r="P90" i="46"/>
  <c r="Q44" i="46"/>
  <c r="P44" i="46"/>
  <c r="D137" i="46"/>
  <c r="M138" i="47"/>
  <c r="L138" i="47"/>
  <c r="H138" i="47"/>
  <c r="F138" i="47"/>
  <c r="E138" i="47"/>
  <c r="D138" i="47"/>
  <c r="C138" i="47"/>
  <c r="M137" i="47"/>
  <c r="L137" i="47"/>
  <c r="H137" i="47"/>
  <c r="F137" i="47"/>
  <c r="E137" i="47"/>
  <c r="D137" i="47"/>
  <c r="C137" i="47"/>
  <c r="M136" i="47"/>
  <c r="L136" i="47"/>
  <c r="H136" i="47"/>
  <c r="F136" i="47"/>
  <c r="E136" i="47"/>
  <c r="D136" i="47"/>
  <c r="C136" i="47"/>
  <c r="M135" i="47"/>
  <c r="L135" i="47"/>
  <c r="H135" i="47"/>
  <c r="F135" i="47"/>
  <c r="E135" i="47"/>
  <c r="D135" i="47"/>
  <c r="C135" i="47"/>
  <c r="M134" i="47"/>
  <c r="L134" i="47"/>
  <c r="H134" i="47"/>
  <c r="F134" i="47"/>
  <c r="E134" i="47"/>
  <c r="D134" i="47"/>
  <c r="C134" i="47"/>
  <c r="M133" i="47"/>
  <c r="L133" i="47"/>
  <c r="H133" i="47"/>
  <c r="F133" i="47"/>
  <c r="E133" i="47"/>
  <c r="D133" i="47"/>
  <c r="C133" i="47"/>
  <c r="M132" i="47"/>
  <c r="L132" i="47"/>
  <c r="H132" i="47"/>
  <c r="F132" i="47"/>
  <c r="E132" i="47"/>
  <c r="D132" i="47"/>
  <c r="C132" i="47"/>
  <c r="M131" i="47"/>
  <c r="L131" i="47"/>
  <c r="H131" i="47"/>
  <c r="F131" i="47"/>
  <c r="E131" i="47"/>
  <c r="D131" i="47"/>
  <c r="C131" i="47"/>
  <c r="M130" i="47"/>
  <c r="L130" i="47"/>
  <c r="H130" i="47"/>
  <c r="F130" i="47"/>
  <c r="E130" i="47"/>
  <c r="D130" i="47"/>
  <c r="C130" i="47"/>
  <c r="M129" i="47"/>
  <c r="L129" i="47"/>
  <c r="H129" i="47"/>
  <c r="F129" i="47"/>
  <c r="E129" i="47"/>
  <c r="D129" i="47"/>
  <c r="C129" i="47"/>
  <c r="M128" i="47"/>
  <c r="L128" i="47"/>
  <c r="H128" i="47"/>
  <c r="F128" i="47"/>
  <c r="E128" i="47"/>
  <c r="D128" i="47"/>
  <c r="C128" i="47"/>
  <c r="M127" i="47"/>
  <c r="L127" i="47"/>
  <c r="H127" i="47"/>
  <c r="F127" i="47"/>
  <c r="E127" i="47"/>
  <c r="D127" i="47"/>
  <c r="C127" i="47"/>
  <c r="M126" i="47"/>
  <c r="L126" i="47"/>
  <c r="H126" i="47"/>
  <c r="F126" i="47"/>
  <c r="E126" i="47"/>
  <c r="D126" i="47"/>
  <c r="C126" i="47"/>
  <c r="M125" i="47"/>
  <c r="L125" i="47"/>
  <c r="H125" i="47"/>
  <c r="F125" i="47"/>
  <c r="E125" i="47"/>
  <c r="D125" i="47"/>
  <c r="C125" i="47"/>
  <c r="M124" i="47"/>
  <c r="L124" i="47"/>
  <c r="H124" i="47"/>
  <c r="F124" i="47"/>
  <c r="E124" i="47"/>
  <c r="D124" i="47"/>
  <c r="C124" i="47"/>
  <c r="M123" i="47"/>
  <c r="L123" i="47"/>
  <c r="H123" i="47"/>
  <c r="F123" i="47"/>
  <c r="E123" i="47"/>
  <c r="D123" i="47"/>
  <c r="C123" i="47"/>
  <c r="M122" i="47"/>
  <c r="L122" i="47"/>
  <c r="H122" i="47"/>
  <c r="F122" i="47"/>
  <c r="E122" i="47"/>
  <c r="D122" i="47"/>
  <c r="C122" i="47"/>
  <c r="M121" i="47"/>
  <c r="L121" i="47"/>
  <c r="H121" i="47"/>
  <c r="F121" i="47"/>
  <c r="E121" i="47"/>
  <c r="D121" i="47"/>
  <c r="C121" i="47"/>
  <c r="M120" i="47"/>
  <c r="L120" i="47"/>
  <c r="H120" i="47"/>
  <c r="F120" i="47"/>
  <c r="E120" i="47"/>
  <c r="D120" i="47"/>
  <c r="C120" i="47"/>
  <c r="M119" i="47"/>
  <c r="L119" i="47"/>
  <c r="H119" i="47"/>
  <c r="F119" i="47"/>
  <c r="E119" i="47"/>
  <c r="D119" i="47"/>
  <c r="C119" i="47"/>
  <c r="M118" i="47"/>
  <c r="L118" i="47"/>
  <c r="H118" i="47"/>
  <c r="F118" i="47"/>
  <c r="E118" i="47"/>
  <c r="D118" i="47"/>
  <c r="C118" i="47"/>
  <c r="M117" i="47"/>
  <c r="L117" i="47"/>
  <c r="H117" i="47"/>
  <c r="F117" i="47"/>
  <c r="E117" i="47"/>
  <c r="D117" i="47"/>
  <c r="C117" i="47"/>
  <c r="M116" i="47"/>
  <c r="L116" i="47"/>
  <c r="H116" i="47"/>
  <c r="F116" i="47"/>
  <c r="E116" i="47"/>
  <c r="D116" i="47"/>
  <c r="C116" i="47"/>
  <c r="M115" i="47"/>
  <c r="L115" i="47"/>
  <c r="H115" i="47"/>
  <c r="F115" i="47"/>
  <c r="E115" i="47"/>
  <c r="D115" i="47"/>
  <c r="C115" i="47"/>
  <c r="M114" i="47"/>
  <c r="L114" i="47"/>
  <c r="H114" i="47"/>
  <c r="F114" i="47"/>
  <c r="E114" i="47"/>
  <c r="D114" i="47"/>
  <c r="C114" i="47"/>
  <c r="M113" i="47"/>
  <c r="L113" i="47"/>
  <c r="H113" i="47"/>
  <c r="F113" i="47"/>
  <c r="E113" i="47"/>
  <c r="D113" i="47"/>
  <c r="C113" i="47"/>
  <c r="M112" i="47"/>
  <c r="L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M109" i="47"/>
  <c r="L109" i="47"/>
  <c r="H109" i="47"/>
  <c r="F109" i="47"/>
  <c r="E109" i="47"/>
  <c r="D109" i="47"/>
  <c r="C109" i="47"/>
  <c r="M108" i="47"/>
  <c r="L108" i="47"/>
  <c r="H108" i="47"/>
  <c r="F108" i="47"/>
  <c r="E108" i="47"/>
  <c r="D108" i="47"/>
  <c r="C108" i="47"/>
  <c r="M107" i="47"/>
  <c r="L107" i="47"/>
  <c r="H107" i="47"/>
  <c r="F107" i="47"/>
  <c r="E107" i="47"/>
  <c r="D107" i="47"/>
  <c r="C107" i="47"/>
  <c r="M106" i="47"/>
  <c r="L106" i="47"/>
  <c r="H106" i="47"/>
  <c r="F106" i="47"/>
  <c r="E106" i="47"/>
  <c r="D106" i="47"/>
  <c r="C106" i="47"/>
  <c r="M105" i="47"/>
  <c r="L105" i="47"/>
  <c r="H105" i="47"/>
  <c r="F105" i="47"/>
  <c r="E105" i="47"/>
  <c r="D105" i="47"/>
  <c r="C105" i="47"/>
  <c r="M104" i="47"/>
  <c r="L104" i="47"/>
  <c r="H104" i="47"/>
  <c r="F104" i="47"/>
  <c r="E104" i="47"/>
  <c r="D104" i="47"/>
  <c r="C104" i="47"/>
  <c r="M103" i="47"/>
  <c r="L103" i="47"/>
  <c r="H103" i="47"/>
  <c r="F103" i="47"/>
  <c r="E103" i="47"/>
  <c r="D103" i="47"/>
  <c r="C103" i="47"/>
  <c r="M102" i="47"/>
  <c r="L102" i="47"/>
  <c r="H102" i="47"/>
  <c r="F102" i="47"/>
  <c r="E102" i="47"/>
  <c r="D102" i="47"/>
  <c r="C102" i="47"/>
  <c r="M101" i="47"/>
  <c r="L101" i="47"/>
  <c r="H101" i="47"/>
  <c r="F101" i="47"/>
  <c r="E101" i="47"/>
  <c r="D101" i="47"/>
  <c r="C101" i="47"/>
  <c r="L99" i="47"/>
  <c r="M94" i="47"/>
  <c r="L94" i="47"/>
  <c r="K94" i="47"/>
  <c r="K141" i="47" s="1"/>
  <c r="H94" i="47"/>
  <c r="M93" i="47"/>
  <c r="L93" i="47"/>
  <c r="K93" i="47"/>
  <c r="K140" i="47" s="1"/>
  <c r="H93" i="47"/>
  <c r="M92" i="47"/>
  <c r="Y86" i="47" s="1"/>
  <c r="L92" i="47"/>
  <c r="X71" i="47" s="1"/>
  <c r="W89" i="47"/>
  <c r="R86" i="47"/>
  <c r="O83" i="47"/>
  <c r="AA91" i="47"/>
  <c r="Y91" i="47"/>
  <c r="X91" i="47"/>
  <c r="W91" i="47"/>
  <c r="R91" i="47"/>
  <c r="Q91" i="47"/>
  <c r="P91" i="47"/>
  <c r="O91" i="47"/>
  <c r="AA90" i="47"/>
  <c r="Y90" i="47"/>
  <c r="X90" i="47"/>
  <c r="W90" i="47"/>
  <c r="R90" i="47"/>
  <c r="Q90" i="47"/>
  <c r="P90" i="47"/>
  <c r="O90" i="47"/>
  <c r="AA89" i="47"/>
  <c r="R89" i="47"/>
  <c r="AA88" i="47"/>
  <c r="Y88" i="47"/>
  <c r="X88" i="47"/>
  <c r="W88" i="47"/>
  <c r="R88" i="47"/>
  <c r="Q88" i="47"/>
  <c r="P88" i="47"/>
  <c r="O88" i="47"/>
  <c r="AA87" i="47"/>
  <c r="Y87" i="47"/>
  <c r="X87" i="47"/>
  <c r="W87" i="47"/>
  <c r="R87" i="47"/>
  <c r="Q87" i="47"/>
  <c r="P87" i="47"/>
  <c r="O87" i="47"/>
  <c r="AA86" i="47"/>
  <c r="AA85" i="47"/>
  <c r="Y85" i="47"/>
  <c r="X85" i="47"/>
  <c r="W85" i="47"/>
  <c r="R85" i="47"/>
  <c r="Q85" i="47"/>
  <c r="P85" i="47"/>
  <c r="O85" i="47"/>
  <c r="AA84" i="47"/>
  <c r="Y84" i="47"/>
  <c r="X84" i="47"/>
  <c r="W84" i="47"/>
  <c r="R84" i="47"/>
  <c r="Q84" i="47"/>
  <c r="P84" i="47"/>
  <c r="O84" i="47"/>
  <c r="AA83" i="47"/>
  <c r="R83" i="47"/>
  <c r="AA82" i="47"/>
  <c r="Y82" i="47"/>
  <c r="X82" i="47"/>
  <c r="W82" i="47"/>
  <c r="R82" i="47"/>
  <c r="Q82" i="47"/>
  <c r="P82" i="47"/>
  <c r="O82" i="47"/>
  <c r="AA81" i="47"/>
  <c r="Y81" i="47"/>
  <c r="X81" i="47"/>
  <c r="W81" i="47"/>
  <c r="R81" i="47"/>
  <c r="Q81" i="47"/>
  <c r="P81" i="47"/>
  <c r="O81" i="47"/>
  <c r="AA80" i="47"/>
  <c r="R80" i="47"/>
  <c r="O80" i="47"/>
  <c r="AA79" i="47"/>
  <c r="Y79" i="47"/>
  <c r="X79" i="47"/>
  <c r="W79" i="47"/>
  <c r="R79" i="47"/>
  <c r="Q79" i="47"/>
  <c r="P79" i="47"/>
  <c r="O79" i="47"/>
  <c r="AA78" i="47"/>
  <c r="Y78" i="47"/>
  <c r="X78" i="47"/>
  <c r="W78" i="47"/>
  <c r="R78" i="47"/>
  <c r="Q78" i="47"/>
  <c r="P78" i="47"/>
  <c r="O78" i="47"/>
  <c r="AA77" i="47"/>
  <c r="R77" i="47"/>
  <c r="AA76" i="47"/>
  <c r="Y76" i="47"/>
  <c r="X76" i="47"/>
  <c r="W76" i="47"/>
  <c r="R76" i="47"/>
  <c r="Q76" i="47"/>
  <c r="P76" i="47"/>
  <c r="O76" i="47"/>
  <c r="AA75" i="47"/>
  <c r="Y75" i="47"/>
  <c r="X75" i="47"/>
  <c r="W75" i="47"/>
  <c r="R75" i="47"/>
  <c r="Q75" i="47"/>
  <c r="P75" i="47"/>
  <c r="O75" i="47"/>
  <c r="AA74" i="47"/>
  <c r="W74" i="47"/>
  <c r="R74" i="47"/>
  <c r="AA73" i="47"/>
  <c r="Y73" i="47"/>
  <c r="X73" i="47"/>
  <c r="W73" i="47"/>
  <c r="R73" i="47"/>
  <c r="Q73" i="47"/>
  <c r="P73" i="47"/>
  <c r="O73" i="47"/>
  <c r="AA72" i="47"/>
  <c r="Y72" i="47"/>
  <c r="X72" i="47"/>
  <c r="W72" i="47"/>
  <c r="R72" i="47"/>
  <c r="Q72" i="47"/>
  <c r="P72" i="47"/>
  <c r="O72" i="47"/>
  <c r="AA71" i="47"/>
  <c r="R71" i="47"/>
  <c r="AA70" i="47"/>
  <c r="Y70" i="47"/>
  <c r="X70" i="47"/>
  <c r="W70" i="47"/>
  <c r="R70" i="47"/>
  <c r="Q70" i="47"/>
  <c r="P70" i="47"/>
  <c r="O70" i="47"/>
  <c r="AA69" i="47"/>
  <c r="Y69" i="47"/>
  <c r="X69" i="47"/>
  <c r="W69" i="47"/>
  <c r="R69" i="47"/>
  <c r="Q69" i="47"/>
  <c r="P69" i="47"/>
  <c r="O69" i="47"/>
  <c r="AA68" i="47"/>
  <c r="W68" i="47"/>
  <c r="R68" i="47"/>
  <c r="O68" i="47"/>
  <c r="AA67" i="47"/>
  <c r="Y67" i="47"/>
  <c r="X67" i="47"/>
  <c r="W67" i="47"/>
  <c r="R67" i="47"/>
  <c r="Q67" i="47"/>
  <c r="P67" i="47"/>
  <c r="O67" i="47"/>
  <c r="AA66" i="47"/>
  <c r="Y66" i="47"/>
  <c r="X66" i="47"/>
  <c r="W66" i="47"/>
  <c r="R66" i="47"/>
  <c r="Q66" i="47"/>
  <c r="P66" i="47"/>
  <c r="O66" i="47"/>
  <c r="AA65" i="47"/>
  <c r="R65" i="47"/>
  <c r="AB64" i="47"/>
  <c r="R64" i="47"/>
  <c r="Q64" i="47"/>
  <c r="P64" i="47"/>
  <c r="O64" i="47"/>
  <c r="R63" i="47"/>
  <c r="AA62" i="47"/>
  <c r="Y62" i="47"/>
  <c r="X62" i="47"/>
  <c r="W62" i="47"/>
  <c r="R62" i="47"/>
  <c r="Q62" i="47"/>
  <c r="P62" i="47"/>
  <c r="O62" i="47"/>
  <c r="AA61" i="47"/>
  <c r="Y61" i="47"/>
  <c r="X61" i="47"/>
  <c r="W61" i="47"/>
  <c r="R61" i="47"/>
  <c r="Q61" i="47"/>
  <c r="P61" i="47"/>
  <c r="O61" i="47"/>
  <c r="AA60" i="47"/>
  <c r="W60" i="47"/>
  <c r="R60" i="47"/>
  <c r="O60" i="47"/>
  <c r="AA59" i="47"/>
  <c r="Y59" i="47"/>
  <c r="X59" i="47"/>
  <c r="W59" i="47"/>
  <c r="R59" i="47"/>
  <c r="Q59" i="47"/>
  <c r="P59" i="47"/>
  <c r="O59" i="47"/>
  <c r="AA58" i="47"/>
  <c r="Y58" i="47"/>
  <c r="X58" i="47"/>
  <c r="W58" i="47"/>
  <c r="R58" i="47"/>
  <c r="Q58" i="47"/>
  <c r="P58" i="47"/>
  <c r="O58" i="47"/>
  <c r="AA57" i="47"/>
  <c r="R57" i="47"/>
  <c r="AA56" i="47"/>
  <c r="Y56" i="47"/>
  <c r="X56" i="47"/>
  <c r="W56" i="47"/>
  <c r="R56" i="47"/>
  <c r="Q56" i="47"/>
  <c r="P56" i="47"/>
  <c r="O56" i="47"/>
  <c r="AA55" i="47"/>
  <c r="Y55" i="47"/>
  <c r="X55" i="47"/>
  <c r="W55" i="47"/>
  <c r="R55" i="47"/>
  <c r="Q55" i="47"/>
  <c r="P55" i="47"/>
  <c r="O55" i="47"/>
  <c r="AA54" i="47"/>
  <c r="W54" i="47"/>
  <c r="R54" i="47"/>
  <c r="L52" i="47"/>
  <c r="X52" i="47" s="1"/>
  <c r="M47" i="47"/>
  <c r="L47" i="47"/>
  <c r="H47" i="47"/>
  <c r="R47" i="47"/>
  <c r="Q47" i="47"/>
  <c r="P47" i="47"/>
  <c r="M46" i="47"/>
  <c r="L46" i="47"/>
  <c r="H46" i="47"/>
  <c r="F140" i="47"/>
  <c r="M45" i="47"/>
  <c r="Y39" i="47" s="1"/>
  <c r="L45" i="47"/>
  <c r="X42" i="47" s="1"/>
  <c r="W36" i="47"/>
  <c r="H45" i="47"/>
  <c r="AA44" i="47"/>
  <c r="Y44" i="47"/>
  <c r="X44" i="47"/>
  <c r="W44" i="47"/>
  <c r="R44" i="47"/>
  <c r="Q44" i="47"/>
  <c r="P44" i="47"/>
  <c r="O44" i="47"/>
  <c r="AA43" i="47"/>
  <c r="Y43" i="47"/>
  <c r="X43" i="47"/>
  <c r="W43" i="47"/>
  <c r="R43" i="47"/>
  <c r="Q43" i="47"/>
  <c r="P43" i="47"/>
  <c r="O43" i="47"/>
  <c r="AA42" i="47"/>
  <c r="R42" i="47"/>
  <c r="Q42" i="47"/>
  <c r="AA41" i="47"/>
  <c r="Y41" i="47"/>
  <c r="X41" i="47"/>
  <c r="W41" i="47"/>
  <c r="R41" i="47"/>
  <c r="Q41" i="47"/>
  <c r="P41" i="47"/>
  <c r="O41" i="47"/>
  <c r="AA40" i="47"/>
  <c r="Y40" i="47"/>
  <c r="X40" i="47"/>
  <c r="W40" i="47"/>
  <c r="R40" i="47"/>
  <c r="Q40" i="47"/>
  <c r="P40" i="47"/>
  <c r="O40" i="47"/>
  <c r="AA39" i="47"/>
  <c r="R39" i="47"/>
  <c r="Q39" i="47"/>
  <c r="P39" i="47"/>
  <c r="AA38" i="47"/>
  <c r="Y38" i="47"/>
  <c r="X38" i="47"/>
  <c r="W38" i="47"/>
  <c r="R38" i="47"/>
  <c r="Q38" i="47"/>
  <c r="P38" i="47"/>
  <c r="O38" i="47"/>
  <c r="AA37" i="47"/>
  <c r="Y37" i="47"/>
  <c r="X37" i="47"/>
  <c r="W37" i="47"/>
  <c r="R37" i="47"/>
  <c r="Q37" i="47"/>
  <c r="P37" i="47"/>
  <c r="O37" i="47"/>
  <c r="AA36" i="47"/>
  <c r="R36" i="47"/>
  <c r="Q36" i="47"/>
  <c r="AA35" i="47"/>
  <c r="Y35" i="47"/>
  <c r="X35" i="47"/>
  <c r="W35" i="47"/>
  <c r="R35" i="47"/>
  <c r="Q35" i="47"/>
  <c r="P35" i="47"/>
  <c r="O35" i="47"/>
  <c r="AA34" i="47"/>
  <c r="Y34" i="47"/>
  <c r="X34" i="47"/>
  <c r="W34" i="47"/>
  <c r="R34" i="47"/>
  <c r="Q34" i="47"/>
  <c r="P34" i="47"/>
  <c r="O34" i="47"/>
  <c r="AA33" i="47"/>
  <c r="R33" i="47"/>
  <c r="AA32" i="47"/>
  <c r="Y32" i="47"/>
  <c r="X32" i="47"/>
  <c r="W32" i="47"/>
  <c r="R32" i="47"/>
  <c r="Q32" i="47"/>
  <c r="P32" i="47"/>
  <c r="O32" i="47"/>
  <c r="AA31" i="47"/>
  <c r="Y31" i="47"/>
  <c r="X31" i="47"/>
  <c r="W31" i="47"/>
  <c r="R31" i="47"/>
  <c r="Q31" i="47"/>
  <c r="P31" i="47"/>
  <c r="O31" i="47"/>
  <c r="AA30" i="47"/>
  <c r="R30" i="47"/>
  <c r="AA29" i="47"/>
  <c r="Y29" i="47"/>
  <c r="X29" i="47"/>
  <c r="W29" i="47"/>
  <c r="R29" i="47"/>
  <c r="Q29" i="47"/>
  <c r="P29" i="47"/>
  <c r="O29" i="47"/>
  <c r="AA28" i="47"/>
  <c r="Y28" i="47"/>
  <c r="X28" i="47"/>
  <c r="W28" i="47"/>
  <c r="R28" i="47"/>
  <c r="Q28" i="47"/>
  <c r="P28" i="47"/>
  <c r="O28" i="47"/>
  <c r="AA27" i="47"/>
  <c r="R27" i="47"/>
  <c r="AA26" i="47"/>
  <c r="Y26" i="47"/>
  <c r="X26" i="47"/>
  <c r="W26" i="47"/>
  <c r="R26" i="47"/>
  <c r="Q26" i="47"/>
  <c r="P26" i="47"/>
  <c r="O26" i="47"/>
  <c r="AA25" i="47"/>
  <c r="Y25" i="47"/>
  <c r="X25" i="47"/>
  <c r="W25" i="47"/>
  <c r="R25" i="47"/>
  <c r="Q25" i="47"/>
  <c r="P25" i="47"/>
  <c r="O25" i="47"/>
  <c r="AA24" i="47"/>
  <c r="R24" i="47"/>
  <c r="AA23" i="47"/>
  <c r="Y23" i="47"/>
  <c r="X23" i="47"/>
  <c r="W23" i="47"/>
  <c r="R23" i="47"/>
  <c r="Q23" i="47"/>
  <c r="P23" i="47"/>
  <c r="O23" i="47"/>
  <c r="AA22" i="47"/>
  <c r="Y22" i="47"/>
  <c r="X22" i="47"/>
  <c r="W22" i="47"/>
  <c r="R22" i="47"/>
  <c r="Q22" i="47"/>
  <c r="P22" i="47"/>
  <c r="O22" i="47"/>
  <c r="AA21" i="47"/>
  <c r="R21" i="47"/>
  <c r="Q21" i="47"/>
  <c r="AA20" i="47"/>
  <c r="Y20" i="47"/>
  <c r="X20" i="47"/>
  <c r="W20" i="47"/>
  <c r="R20" i="47"/>
  <c r="Q20" i="47"/>
  <c r="P20" i="47"/>
  <c r="O20" i="47"/>
  <c r="AA19" i="47"/>
  <c r="Y19" i="47"/>
  <c r="X19" i="47"/>
  <c r="W19" i="47"/>
  <c r="R19" i="47"/>
  <c r="Q19" i="47"/>
  <c r="P19" i="47"/>
  <c r="O19" i="47"/>
  <c r="AA18" i="47"/>
  <c r="R18" i="47"/>
  <c r="Q18" i="47"/>
  <c r="AB17" i="47"/>
  <c r="R17" i="47"/>
  <c r="Q17" i="47"/>
  <c r="P17" i="47"/>
  <c r="O17" i="47"/>
  <c r="R16" i="47"/>
  <c r="Q16" i="47"/>
  <c r="AA15" i="47"/>
  <c r="Y15" i="47"/>
  <c r="X15" i="47"/>
  <c r="W15" i="47"/>
  <c r="R15" i="47"/>
  <c r="Q15" i="47"/>
  <c r="P15" i="47"/>
  <c r="O15" i="47"/>
  <c r="AA14" i="47"/>
  <c r="Y14" i="47"/>
  <c r="X14" i="47"/>
  <c r="W14" i="47"/>
  <c r="R14" i="47"/>
  <c r="Q14" i="47"/>
  <c r="P14" i="47"/>
  <c r="O14" i="47"/>
  <c r="AA13" i="47"/>
  <c r="R13" i="47"/>
  <c r="AA12" i="47"/>
  <c r="Y12" i="47"/>
  <c r="X12" i="47"/>
  <c r="W12" i="47"/>
  <c r="R12" i="47"/>
  <c r="Q12" i="47"/>
  <c r="P12" i="47"/>
  <c r="O12" i="47"/>
  <c r="AA11" i="47"/>
  <c r="Y11" i="47"/>
  <c r="X11" i="47"/>
  <c r="W11" i="47"/>
  <c r="R11" i="47"/>
  <c r="Q11" i="47"/>
  <c r="P11" i="47"/>
  <c r="O11" i="47"/>
  <c r="AA10" i="47"/>
  <c r="R10" i="47"/>
  <c r="AA9" i="47"/>
  <c r="Y9" i="47"/>
  <c r="X9" i="47"/>
  <c r="W9" i="47"/>
  <c r="R9" i="47"/>
  <c r="Q9" i="47"/>
  <c r="P9" i="47"/>
  <c r="O9" i="47"/>
  <c r="AA8" i="47"/>
  <c r="Y8" i="47"/>
  <c r="X8" i="47"/>
  <c r="W8" i="47"/>
  <c r="R8" i="47"/>
  <c r="Q8" i="47"/>
  <c r="P8" i="47"/>
  <c r="O8" i="47"/>
  <c r="AA7" i="47"/>
  <c r="R7" i="47"/>
  <c r="X5" i="47"/>
  <c r="F94" i="46"/>
  <c r="E94" i="46"/>
  <c r="D94" i="46"/>
  <c r="C94" i="46"/>
  <c r="F93" i="46"/>
  <c r="E93" i="46"/>
  <c r="C93" i="46"/>
  <c r="M138" i="46"/>
  <c r="L138" i="46"/>
  <c r="F138" i="46"/>
  <c r="E138" i="46"/>
  <c r="D138" i="46"/>
  <c r="C138" i="46"/>
  <c r="M137" i="46"/>
  <c r="L137" i="46"/>
  <c r="F137" i="46"/>
  <c r="E137" i="46"/>
  <c r="C137" i="46"/>
  <c r="M136" i="46"/>
  <c r="L136" i="46"/>
  <c r="F136" i="46"/>
  <c r="E136" i="46"/>
  <c r="D136" i="46"/>
  <c r="C136" i="46"/>
  <c r="M135" i="46"/>
  <c r="L135" i="46"/>
  <c r="F135" i="46"/>
  <c r="E135" i="46"/>
  <c r="D135" i="46"/>
  <c r="C135" i="46"/>
  <c r="M134" i="46"/>
  <c r="L134" i="46"/>
  <c r="F134" i="46"/>
  <c r="E134" i="46"/>
  <c r="D134" i="46"/>
  <c r="C134" i="46"/>
  <c r="M133" i="46"/>
  <c r="L133" i="46"/>
  <c r="F133" i="46"/>
  <c r="E133" i="46"/>
  <c r="D133" i="46"/>
  <c r="C133" i="46"/>
  <c r="M132" i="46"/>
  <c r="L132" i="46"/>
  <c r="F132" i="46"/>
  <c r="E132" i="46"/>
  <c r="D132" i="46"/>
  <c r="C132" i="46"/>
  <c r="M131" i="46"/>
  <c r="L131" i="46"/>
  <c r="F131" i="46"/>
  <c r="E131" i="46"/>
  <c r="D131" i="46"/>
  <c r="C131" i="46"/>
  <c r="M130" i="46"/>
  <c r="L130" i="46"/>
  <c r="F130" i="46"/>
  <c r="E130" i="46"/>
  <c r="D130" i="46"/>
  <c r="C130" i="46"/>
  <c r="M129" i="46"/>
  <c r="L129" i="46"/>
  <c r="F129" i="46"/>
  <c r="E129" i="46"/>
  <c r="D129" i="46"/>
  <c r="C129" i="46"/>
  <c r="M128" i="46"/>
  <c r="L128" i="46"/>
  <c r="F128" i="46"/>
  <c r="E128" i="46"/>
  <c r="D128" i="46"/>
  <c r="C128" i="46"/>
  <c r="M127" i="46"/>
  <c r="L127" i="46"/>
  <c r="F127" i="46"/>
  <c r="E127" i="46"/>
  <c r="D127" i="46"/>
  <c r="C127" i="46"/>
  <c r="M126" i="46"/>
  <c r="L126" i="46"/>
  <c r="F126" i="46"/>
  <c r="E126" i="46"/>
  <c r="D126" i="46"/>
  <c r="C126" i="46"/>
  <c r="M125" i="46"/>
  <c r="L125" i="46"/>
  <c r="F125" i="46"/>
  <c r="E125" i="46"/>
  <c r="D125" i="46"/>
  <c r="C125" i="46"/>
  <c r="M124" i="46"/>
  <c r="L124" i="46"/>
  <c r="F124" i="46"/>
  <c r="E124" i="46"/>
  <c r="D124" i="46"/>
  <c r="C124" i="46"/>
  <c r="M123" i="46"/>
  <c r="L123" i="46"/>
  <c r="F123" i="46"/>
  <c r="E123" i="46"/>
  <c r="D123" i="46"/>
  <c r="C123" i="46"/>
  <c r="M122" i="46"/>
  <c r="L122" i="46"/>
  <c r="F122" i="46"/>
  <c r="E122" i="46"/>
  <c r="D122" i="46"/>
  <c r="C122" i="46"/>
  <c r="M121" i="46"/>
  <c r="L121" i="46"/>
  <c r="F121" i="46"/>
  <c r="E121" i="46"/>
  <c r="D121" i="46"/>
  <c r="C121" i="46"/>
  <c r="M120" i="46"/>
  <c r="L120" i="46"/>
  <c r="F120" i="46"/>
  <c r="E120" i="46"/>
  <c r="D120" i="46"/>
  <c r="C120" i="46"/>
  <c r="M119" i="46"/>
  <c r="L119" i="46"/>
  <c r="F119" i="46"/>
  <c r="E119" i="46"/>
  <c r="D119" i="46"/>
  <c r="C119" i="46"/>
  <c r="M118" i="46"/>
  <c r="L118" i="46"/>
  <c r="F118" i="46"/>
  <c r="E118" i="46"/>
  <c r="D118" i="46"/>
  <c r="C118" i="46"/>
  <c r="M117" i="46"/>
  <c r="L117" i="46"/>
  <c r="F117" i="46"/>
  <c r="E117" i="46"/>
  <c r="D117" i="46"/>
  <c r="C117" i="46"/>
  <c r="M116" i="46"/>
  <c r="L116" i="46"/>
  <c r="F116" i="46"/>
  <c r="E116" i="46"/>
  <c r="D116" i="46"/>
  <c r="C116" i="46"/>
  <c r="M115" i="46"/>
  <c r="L115" i="46"/>
  <c r="F115" i="46"/>
  <c r="E115" i="46"/>
  <c r="D115" i="46"/>
  <c r="C115" i="46"/>
  <c r="M114" i="46"/>
  <c r="L114" i="46"/>
  <c r="F114" i="46"/>
  <c r="E114" i="46"/>
  <c r="D114" i="46"/>
  <c r="C114" i="46"/>
  <c r="M113" i="46"/>
  <c r="L113" i="46"/>
  <c r="F113" i="46"/>
  <c r="E113" i="46"/>
  <c r="D113" i="46"/>
  <c r="C113" i="46"/>
  <c r="M112" i="46"/>
  <c r="L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M109" i="46"/>
  <c r="L109" i="46"/>
  <c r="F109" i="46"/>
  <c r="E109" i="46"/>
  <c r="D109" i="46"/>
  <c r="C109" i="46"/>
  <c r="M108" i="46"/>
  <c r="L108" i="46"/>
  <c r="F108" i="46"/>
  <c r="E108" i="46"/>
  <c r="D108" i="46"/>
  <c r="C108" i="46"/>
  <c r="M107" i="46"/>
  <c r="L107" i="46"/>
  <c r="F107" i="46"/>
  <c r="E107" i="46"/>
  <c r="D107" i="46"/>
  <c r="C107" i="46"/>
  <c r="M106" i="46"/>
  <c r="L106" i="46"/>
  <c r="F106" i="46"/>
  <c r="E106" i="46"/>
  <c r="D106" i="46"/>
  <c r="C106" i="46"/>
  <c r="M105" i="46"/>
  <c r="L105" i="46"/>
  <c r="F105" i="46"/>
  <c r="E105" i="46"/>
  <c r="D105" i="46"/>
  <c r="C105" i="46"/>
  <c r="M104" i="46"/>
  <c r="L104" i="46"/>
  <c r="F104" i="46"/>
  <c r="E104" i="46"/>
  <c r="D104" i="46"/>
  <c r="C104" i="46"/>
  <c r="M103" i="46"/>
  <c r="L103" i="46"/>
  <c r="F103" i="46"/>
  <c r="E103" i="46"/>
  <c r="D103" i="46"/>
  <c r="C103" i="46"/>
  <c r="M102" i="46"/>
  <c r="L102" i="46"/>
  <c r="F102" i="46"/>
  <c r="E102" i="46"/>
  <c r="D102" i="46"/>
  <c r="C102" i="46"/>
  <c r="M101" i="46"/>
  <c r="L101" i="46"/>
  <c r="F101" i="46"/>
  <c r="E101" i="46"/>
  <c r="D101" i="46"/>
  <c r="C101" i="46"/>
  <c r="L99" i="46"/>
  <c r="M94" i="46"/>
  <c r="L94" i="46"/>
  <c r="H94" i="46"/>
  <c r="M93" i="46"/>
  <c r="L93" i="46"/>
  <c r="H93" i="46"/>
  <c r="M92" i="46"/>
  <c r="Y83" i="46" s="1"/>
  <c r="L92" i="46"/>
  <c r="X83" i="46" s="1"/>
  <c r="W77" i="46"/>
  <c r="H92" i="46"/>
  <c r="AA91" i="46"/>
  <c r="Y91" i="46"/>
  <c r="X91" i="46"/>
  <c r="W91" i="46"/>
  <c r="R91" i="46"/>
  <c r="Q91" i="46"/>
  <c r="P91" i="46"/>
  <c r="O91" i="46"/>
  <c r="AA90" i="46"/>
  <c r="Y90" i="46"/>
  <c r="X90" i="46"/>
  <c r="W90" i="46"/>
  <c r="R90" i="46"/>
  <c r="O90" i="46"/>
  <c r="AA89" i="46"/>
  <c r="O89" i="46"/>
  <c r="AA88" i="46"/>
  <c r="Y88" i="46"/>
  <c r="X88" i="46"/>
  <c r="W88" i="46"/>
  <c r="R88" i="46"/>
  <c r="Q88" i="46"/>
  <c r="P88" i="46"/>
  <c r="O88" i="46"/>
  <c r="AA87" i="46"/>
  <c r="Y87" i="46"/>
  <c r="X87" i="46"/>
  <c r="W87" i="46"/>
  <c r="R87" i="46"/>
  <c r="Q87" i="46"/>
  <c r="P87" i="46"/>
  <c r="O87" i="46"/>
  <c r="AA86" i="46"/>
  <c r="O86" i="46"/>
  <c r="AA85" i="46"/>
  <c r="Y85" i="46"/>
  <c r="X85" i="46"/>
  <c r="W85" i="46"/>
  <c r="R85" i="46"/>
  <c r="Q85" i="46"/>
  <c r="P85" i="46"/>
  <c r="O85" i="46"/>
  <c r="AA84" i="46"/>
  <c r="Y84" i="46"/>
  <c r="X84" i="46"/>
  <c r="W84" i="46"/>
  <c r="R84" i="46"/>
  <c r="Q84" i="46"/>
  <c r="P84" i="46"/>
  <c r="O84" i="46"/>
  <c r="AA83" i="46"/>
  <c r="O83" i="46"/>
  <c r="AA82" i="46"/>
  <c r="Y82" i="46"/>
  <c r="X82" i="46"/>
  <c r="W82" i="46"/>
  <c r="R82" i="46"/>
  <c r="Q82" i="46"/>
  <c r="P82" i="46"/>
  <c r="O82" i="46"/>
  <c r="AA81" i="46"/>
  <c r="Y81" i="46"/>
  <c r="X81" i="46"/>
  <c r="W81" i="46"/>
  <c r="R81" i="46"/>
  <c r="Q81" i="46"/>
  <c r="P81" i="46"/>
  <c r="O81" i="46"/>
  <c r="AA80" i="46"/>
  <c r="O80" i="46"/>
  <c r="AA79" i="46"/>
  <c r="Y79" i="46"/>
  <c r="X79" i="46"/>
  <c r="W79" i="46"/>
  <c r="R79" i="46"/>
  <c r="Q79" i="46"/>
  <c r="P79" i="46"/>
  <c r="O79" i="46"/>
  <c r="AA78" i="46"/>
  <c r="Y78" i="46"/>
  <c r="X78" i="46"/>
  <c r="W78" i="46"/>
  <c r="R78" i="46"/>
  <c r="Q78" i="46"/>
  <c r="P78" i="46"/>
  <c r="O78" i="46"/>
  <c r="AA77" i="46"/>
  <c r="O77" i="46"/>
  <c r="AA76" i="46"/>
  <c r="Y76" i="46"/>
  <c r="X76" i="46"/>
  <c r="W76" i="46"/>
  <c r="R76" i="46"/>
  <c r="Q76" i="46"/>
  <c r="P76" i="46"/>
  <c r="O76" i="46"/>
  <c r="AA75" i="46"/>
  <c r="Y75" i="46"/>
  <c r="X75" i="46"/>
  <c r="W75" i="46"/>
  <c r="R75" i="46"/>
  <c r="Q75" i="46"/>
  <c r="P75" i="46"/>
  <c r="O75" i="46"/>
  <c r="AA74" i="46"/>
  <c r="O74" i="46"/>
  <c r="AA73" i="46"/>
  <c r="Y73" i="46"/>
  <c r="X73" i="46"/>
  <c r="W73" i="46"/>
  <c r="R73" i="46"/>
  <c r="Q73" i="46"/>
  <c r="P73" i="46"/>
  <c r="O73" i="46"/>
  <c r="AA72" i="46"/>
  <c r="Y72" i="46"/>
  <c r="X72" i="46"/>
  <c r="W72" i="46"/>
  <c r="R72" i="46"/>
  <c r="Q72" i="46"/>
  <c r="P72" i="46"/>
  <c r="O72" i="46"/>
  <c r="AA71" i="46"/>
  <c r="AA70" i="46"/>
  <c r="Y70" i="46"/>
  <c r="X70" i="46"/>
  <c r="W70" i="46"/>
  <c r="R70" i="46"/>
  <c r="Q70" i="46"/>
  <c r="P70" i="46"/>
  <c r="O70" i="46"/>
  <c r="AA69" i="46"/>
  <c r="Y69" i="46"/>
  <c r="X69" i="46"/>
  <c r="W69" i="46"/>
  <c r="R69" i="46"/>
  <c r="Q69" i="46"/>
  <c r="P69" i="46"/>
  <c r="O69" i="46"/>
  <c r="AA68" i="46"/>
  <c r="O68" i="46"/>
  <c r="AA67" i="46"/>
  <c r="Y67" i="46"/>
  <c r="X67" i="46"/>
  <c r="W67" i="46"/>
  <c r="R67" i="46"/>
  <c r="Q67" i="46"/>
  <c r="P67" i="46"/>
  <c r="O67" i="46"/>
  <c r="AA66" i="46"/>
  <c r="Y66" i="46"/>
  <c r="X66" i="46"/>
  <c r="W66" i="46"/>
  <c r="R66" i="46"/>
  <c r="Q66" i="46"/>
  <c r="P66" i="46"/>
  <c r="O66" i="46"/>
  <c r="AA65" i="46"/>
  <c r="AB64" i="46"/>
  <c r="R64" i="46"/>
  <c r="Q64" i="46"/>
  <c r="P64" i="46"/>
  <c r="O64" i="46"/>
  <c r="O63" i="46"/>
  <c r="AA62" i="46"/>
  <c r="Y62" i="46"/>
  <c r="X62" i="46"/>
  <c r="W62" i="46"/>
  <c r="R62" i="46"/>
  <c r="Q62" i="46"/>
  <c r="P62" i="46"/>
  <c r="O62" i="46"/>
  <c r="AA61" i="46"/>
  <c r="Y61" i="46"/>
  <c r="X61" i="46"/>
  <c r="W61" i="46"/>
  <c r="R61" i="46"/>
  <c r="Q61" i="46"/>
  <c r="P61" i="46"/>
  <c r="O61" i="46"/>
  <c r="AA60" i="46"/>
  <c r="O60" i="46"/>
  <c r="AA59" i="46"/>
  <c r="Y59" i="46"/>
  <c r="X59" i="46"/>
  <c r="W59" i="46"/>
  <c r="R59" i="46"/>
  <c r="Q59" i="46"/>
  <c r="P59" i="46"/>
  <c r="O59" i="46"/>
  <c r="AA58" i="46"/>
  <c r="Y58" i="46"/>
  <c r="X58" i="46"/>
  <c r="W58" i="46"/>
  <c r="R58" i="46"/>
  <c r="Q58" i="46"/>
  <c r="P58" i="46"/>
  <c r="O58" i="46"/>
  <c r="AA57" i="46"/>
  <c r="O57" i="46"/>
  <c r="AA56" i="46"/>
  <c r="Y56" i="46"/>
  <c r="X56" i="46"/>
  <c r="W56" i="46"/>
  <c r="R56" i="46"/>
  <c r="Q56" i="46"/>
  <c r="P56" i="46"/>
  <c r="O56" i="46"/>
  <c r="AA55" i="46"/>
  <c r="Y55" i="46"/>
  <c r="X55" i="46"/>
  <c r="W55" i="46"/>
  <c r="R55" i="46"/>
  <c r="Q55" i="46"/>
  <c r="P55" i="46"/>
  <c r="O55" i="46"/>
  <c r="AA54" i="46"/>
  <c r="O54" i="46"/>
  <c r="L52" i="46"/>
  <c r="X52" i="46" s="1"/>
  <c r="M47" i="46"/>
  <c r="L47" i="46"/>
  <c r="K47" i="46"/>
  <c r="H47" i="46"/>
  <c r="R47" i="46"/>
  <c r="M46" i="46"/>
  <c r="L46" i="46"/>
  <c r="K46" i="46"/>
  <c r="H46" i="46"/>
  <c r="M45" i="46"/>
  <c r="L45" i="46"/>
  <c r="K45" i="46"/>
  <c r="W42" i="46" s="1"/>
  <c r="H45" i="46"/>
  <c r="R36" i="46"/>
  <c r="Q36" i="46"/>
  <c r="AA44" i="46"/>
  <c r="W44" i="46"/>
  <c r="R44" i="46"/>
  <c r="O44" i="46"/>
  <c r="AA43" i="46"/>
  <c r="W43" i="46"/>
  <c r="R43" i="46"/>
  <c r="Q43" i="46"/>
  <c r="O43" i="46"/>
  <c r="AA42" i="46"/>
  <c r="AA41" i="46"/>
  <c r="W41" i="46"/>
  <c r="R41" i="46"/>
  <c r="Q41" i="46"/>
  <c r="P41" i="46"/>
  <c r="O41" i="46"/>
  <c r="AA40" i="46"/>
  <c r="W40" i="46"/>
  <c r="R40" i="46"/>
  <c r="Q40" i="46"/>
  <c r="P40" i="46"/>
  <c r="O40" i="46"/>
  <c r="AA39" i="46"/>
  <c r="Q39" i="46"/>
  <c r="AA38" i="46"/>
  <c r="W38" i="46"/>
  <c r="R38" i="46"/>
  <c r="Q38" i="46"/>
  <c r="P38" i="46"/>
  <c r="O38" i="46"/>
  <c r="AA37" i="46"/>
  <c r="W37" i="46"/>
  <c r="R37" i="46"/>
  <c r="Q37" i="46"/>
  <c r="P37" i="46"/>
  <c r="O37" i="46"/>
  <c r="AA36" i="46"/>
  <c r="AA35" i="46"/>
  <c r="W35" i="46"/>
  <c r="R35" i="46"/>
  <c r="Q35" i="46"/>
  <c r="P35" i="46"/>
  <c r="O35" i="46"/>
  <c r="AA34" i="46"/>
  <c r="W34" i="46"/>
  <c r="R34" i="46"/>
  <c r="Q34" i="46"/>
  <c r="P34" i="46"/>
  <c r="O34" i="46"/>
  <c r="AA33" i="46"/>
  <c r="R33" i="46"/>
  <c r="Q33" i="46"/>
  <c r="AA32" i="46"/>
  <c r="W32" i="46"/>
  <c r="R32" i="46"/>
  <c r="Q32" i="46"/>
  <c r="P32" i="46"/>
  <c r="O32" i="46"/>
  <c r="AA31" i="46"/>
  <c r="W31" i="46"/>
  <c r="R31" i="46"/>
  <c r="Q31" i="46"/>
  <c r="P31" i="46"/>
  <c r="O31" i="46"/>
  <c r="AA30" i="46"/>
  <c r="AA29" i="46"/>
  <c r="W29" i="46"/>
  <c r="R29" i="46"/>
  <c r="Q29" i="46"/>
  <c r="P29" i="46"/>
  <c r="O29" i="46"/>
  <c r="AA28" i="46"/>
  <c r="W28" i="46"/>
  <c r="R28" i="46"/>
  <c r="Q28" i="46"/>
  <c r="P28" i="46"/>
  <c r="O28" i="46"/>
  <c r="AA27" i="46"/>
  <c r="AA26" i="46"/>
  <c r="W26" i="46"/>
  <c r="R26" i="46"/>
  <c r="Q26" i="46"/>
  <c r="P26" i="46"/>
  <c r="O26" i="46"/>
  <c r="AA25" i="46"/>
  <c r="W25" i="46"/>
  <c r="R25" i="46"/>
  <c r="Q25" i="46"/>
  <c r="P25" i="46"/>
  <c r="O25" i="46"/>
  <c r="AA24" i="46"/>
  <c r="AA23" i="46"/>
  <c r="W23" i="46"/>
  <c r="R23" i="46"/>
  <c r="Q23" i="46"/>
  <c r="P23" i="46"/>
  <c r="O23" i="46"/>
  <c r="AA22" i="46"/>
  <c r="W22" i="46"/>
  <c r="R22" i="46"/>
  <c r="Q22" i="46"/>
  <c r="P22" i="46"/>
  <c r="O22" i="46"/>
  <c r="AA21" i="46"/>
  <c r="R21" i="46"/>
  <c r="AA20" i="46"/>
  <c r="W20" i="46"/>
  <c r="R20" i="46"/>
  <c r="Q20" i="46"/>
  <c r="P20" i="46"/>
  <c r="O20" i="46"/>
  <c r="AA19" i="46"/>
  <c r="W19" i="46"/>
  <c r="R19" i="46"/>
  <c r="Q19" i="46"/>
  <c r="P19" i="46"/>
  <c r="O19" i="46"/>
  <c r="AA18" i="46"/>
  <c r="R17" i="46"/>
  <c r="Q17" i="46"/>
  <c r="P17" i="46"/>
  <c r="O17" i="46"/>
  <c r="AA15" i="46"/>
  <c r="W15" i="46"/>
  <c r="R15" i="46"/>
  <c r="Q15" i="46"/>
  <c r="P15" i="46"/>
  <c r="O15" i="46"/>
  <c r="AA14" i="46"/>
  <c r="W14" i="46"/>
  <c r="R14" i="46"/>
  <c r="Q14" i="46"/>
  <c r="P14" i="46"/>
  <c r="O14" i="46"/>
  <c r="AA13" i="46"/>
  <c r="R13" i="46"/>
  <c r="AA12" i="46"/>
  <c r="W12" i="46"/>
  <c r="R12" i="46"/>
  <c r="Q12" i="46"/>
  <c r="P12" i="46"/>
  <c r="O12" i="46"/>
  <c r="AA11" i="46"/>
  <c r="W11" i="46"/>
  <c r="R11" i="46"/>
  <c r="Q11" i="46"/>
  <c r="P11" i="46"/>
  <c r="O11" i="46"/>
  <c r="AA10" i="46"/>
  <c r="R10" i="46"/>
  <c r="AA9" i="46"/>
  <c r="W9" i="46"/>
  <c r="R9" i="46"/>
  <c r="Q9" i="46"/>
  <c r="P9" i="46"/>
  <c r="O9" i="46"/>
  <c r="AA8" i="46"/>
  <c r="W8" i="46"/>
  <c r="R8" i="46"/>
  <c r="Q8" i="46"/>
  <c r="P8" i="46"/>
  <c r="O8" i="46"/>
  <c r="AA7" i="46"/>
  <c r="R7" i="46"/>
  <c r="Q7" i="46"/>
  <c r="X5" i="46"/>
  <c r="M138" i="45"/>
  <c r="L138" i="45"/>
  <c r="K138" i="45"/>
  <c r="F138" i="45"/>
  <c r="E138" i="45"/>
  <c r="D138" i="45"/>
  <c r="C138" i="45"/>
  <c r="M137" i="45"/>
  <c r="L137" i="45"/>
  <c r="K137" i="45"/>
  <c r="F137" i="45"/>
  <c r="E137" i="45"/>
  <c r="D137" i="45"/>
  <c r="C137" i="45"/>
  <c r="M136" i="45"/>
  <c r="L136" i="45"/>
  <c r="K136" i="45"/>
  <c r="F136" i="45"/>
  <c r="E136" i="45"/>
  <c r="D136" i="45"/>
  <c r="C136" i="45"/>
  <c r="M135" i="45"/>
  <c r="L135" i="45"/>
  <c r="K135" i="45"/>
  <c r="F135" i="45"/>
  <c r="E135" i="45"/>
  <c r="D135" i="45"/>
  <c r="C135" i="45"/>
  <c r="M134" i="45"/>
  <c r="L134" i="45"/>
  <c r="K134" i="45"/>
  <c r="F134" i="45"/>
  <c r="E134" i="45"/>
  <c r="D134" i="45"/>
  <c r="C134" i="45"/>
  <c r="M133" i="45"/>
  <c r="L133" i="45"/>
  <c r="K133" i="45"/>
  <c r="F133" i="45"/>
  <c r="E133" i="45"/>
  <c r="D133" i="45"/>
  <c r="C133" i="45"/>
  <c r="M132" i="45"/>
  <c r="L132" i="45"/>
  <c r="K132" i="45"/>
  <c r="F132" i="45"/>
  <c r="E132" i="45"/>
  <c r="D132" i="45"/>
  <c r="C132" i="45"/>
  <c r="M131" i="45"/>
  <c r="L131" i="45"/>
  <c r="K131" i="45"/>
  <c r="F131" i="45"/>
  <c r="E131" i="45"/>
  <c r="D131" i="45"/>
  <c r="C131" i="45"/>
  <c r="M130" i="45"/>
  <c r="L130" i="45"/>
  <c r="K130" i="45"/>
  <c r="F130" i="45"/>
  <c r="E130" i="45"/>
  <c r="D130" i="45"/>
  <c r="C130" i="45"/>
  <c r="M129" i="45"/>
  <c r="L129" i="45"/>
  <c r="K129" i="45"/>
  <c r="F129" i="45"/>
  <c r="E129" i="45"/>
  <c r="D129" i="45"/>
  <c r="C129" i="45"/>
  <c r="M128" i="45"/>
  <c r="L128" i="45"/>
  <c r="K128" i="45"/>
  <c r="F128" i="45"/>
  <c r="E128" i="45"/>
  <c r="D128" i="45"/>
  <c r="C128" i="45"/>
  <c r="M127" i="45"/>
  <c r="L127" i="45"/>
  <c r="K127" i="45"/>
  <c r="F127" i="45"/>
  <c r="E127" i="45"/>
  <c r="D127" i="45"/>
  <c r="C127" i="45"/>
  <c r="M126" i="45"/>
  <c r="L126" i="45"/>
  <c r="K126" i="45"/>
  <c r="F126" i="45"/>
  <c r="E126" i="45"/>
  <c r="D126" i="45"/>
  <c r="C126" i="45"/>
  <c r="M125" i="45"/>
  <c r="L125" i="45"/>
  <c r="K125" i="45"/>
  <c r="F125" i="45"/>
  <c r="E125" i="45"/>
  <c r="D125" i="45"/>
  <c r="C125" i="45"/>
  <c r="M124" i="45"/>
  <c r="L124" i="45"/>
  <c r="K124" i="45"/>
  <c r="F124" i="45"/>
  <c r="E124" i="45"/>
  <c r="D124" i="45"/>
  <c r="C124" i="45"/>
  <c r="M123" i="45"/>
  <c r="L123" i="45"/>
  <c r="K123" i="45"/>
  <c r="F123" i="45"/>
  <c r="E123" i="45"/>
  <c r="D123" i="45"/>
  <c r="C123" i="45"/>
  <c r="M122" i="45"/>
  <c r="L122" i="45"/>
  <c r="K122" i="45"/>
  <c r="F122" i="45"/>
  <c r="E122" i="45"/>
  <c r="D122" i="45"/>
  <c r="C122" i="45"/>
  <c r="M121" i="45"/>
  <c r="L121" i="45"/>
  <c r="K121" i="45"/>
  <c r="F121" i="45"/>
  <c r="E121" i="45"/>
  <c r="D121" i="45"/>
  <c r="C121" i="45"/>
  <c r="M120" i="45"/>
  <c r="L120" i="45"/>
  <c r="K120" i="45"/>
  <c r="F120" i="45"/>
  <c r="E120" i="45"/>
  <c r="D120" i="45"/>
  <c r="C120" i="45"/>
  <c r="M119" i="45"/>
  <c r="L119" i="45"/>
  <c r="K119" i="45"/>
  <c r="F119" i="45"/>
  <c r="E119" i="45"/>
  <c r="D119" i="45"/>
  <c r="C119" i="45"/>
  <c r="M118" i="45"/>
  <c r="L118" i="45"/>
  <c r="K118" i="45"/>
  <c r="F118" i="45"/>
  <c r="E118" i="45"/>
  <c r="D118" i="45"/>
  <c r="C118" i="45"/>
  <c r="M117" i="45"/>
  <c r="L117" i="45"/>
  <c r="K117" i="45"/>
  <c r="F117" i="45"/>
  <c r="E117" i="45"/>
  <c r="D117" i="45"/>
  <c r="C117" i="45"/>
  <c r="M116" i="45"/>
  <c r="L116" i="45"/>
  <c r="K116" i="45"/>
  <c r="F116" i="45"/>
  <c r="E116" i="45"/>
  <c r="D116" i="45"/>
  <c r="C116" i="45"/>
  <c r="M115" i="45"/>
  <c r="L115" i="45"/>
  <c r="K115" i="45"/>
  <c r="F115" i="45"/>
  <c r="E115" i="45"/>
  <c r="D115" i="45"/>
  <c r="C115" i="45"/>
  <c r="M114" i="45"/>
  <c r="L114" i="45"/>
  <c r="K114" i="45"/>
  <c r="F114" i="45"/>
  <c r="E114" i="45"/>
  <c r="D114" i="45"/>
  <c r="C114" i="45"/>
  <c r="M113" i="45"/>
  <c r="L113" i="45"/>
  <c r="K113" i="45"/>
  <c r="F113" i="45"/>
  <c r="E113" i="45"/>
  <c r="D113" i="45"/>
  <c r="C113" i="45"/>
  <c r="M112" i="45"/>
  <c r="L112" i="45"/>
  <c r="K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M109" i="45"/>
  <c r="L109" i="45"/>
  <c r="K109" i="45"/>
  <c r="F109" i="45"/>
  <c r="E109" i="45"/>
  <c r="D109" i="45"/>
  <c r="C109" i="45"/>
  <c r="M108" i="45"/>
  <c r="L108" i="45"/>
  <c r="K108" i="45"/>
  <c r="F108" i="45"/>
  <c r="E108" i="45"/>
  <c r="D108" i="45"/>
  <c r="C108" i="45"/>
  <c r="M107" i="45"/>
  <c r="L107" i="45"/>
  <c r="K107" i="45"/>
  <c r="F107" i="45"/>
  <c r="E107" i="45"/>
  <c r="D107" i="45"/>
  <c r="C107" i="45"/>
  <c r="M106" i="45"/>
  <c r="L106" i="45"/>
  <c r="K106" i="45"/>
  <c r="F106" i="45"/>
  <c r="E106" i="45"/>
  <c r="D106" i="45"/>
  <c r="C106" i="45"/>
  <c r="M105" i="45"/>
  <c r="L105" i="45"/>
  <c r="K105" i="45"/>
  <c r="F105" i="45"/>
  <c r="E105" i="45"/>
  <c r="D105" i="45"/>
  <c r="C105" i="45"/>
  <c r="M104" i="45"/>
  <c r="L104" i="45"/>
  <c r="K104" i="45"/>
  <c r="F104" i="45"/>
  <c r="E104" i="45"/>
  <c r="D104" i="45"/>
  <c r="C104" i="45"/>
  <c r="M103" i="45"/>
  <c r="L103" i="45"/>
  <c r="K103" i="45"/>
  <c r="F103" i="45"/>
  <c r="E103" i="45"/>
  <c r="D103" i="45"/>
  <c r="C103" i="45"/>
  <c r="M102" i="45"/>
  <c r="L102" i="45"/>
  <c r="K102" i="45"/>
  <c r="F102" i="45"/>
  <c r="E102" i="45"/>
  <c r="D102" i="45"/>
  <c r="C102" i="45"/>
  <c r="M101" i="45"/>
  <c r="L101" i="45"/>
  <c r="K101" i="45"/>
  <c r="F101" i="45"/>
  <c r="E101" i="45"/>
  <c r="D101" i="45"/>
  <c r="C101" i="45"/>
  <c r="L99" i="45"/>
  <c r="M94" i="45"/>
  <c r="L94" i="45"/>
  <c r="K94" i="45"/>
  <c r="H94" i="45"/>
  <c r="F94" i="45"/>
  <c r="E94" i="45"/>
  <c r="D94" i="45"/>
  <c r="C94" i="45"/>
  <c r="M93" i="45"/>
  <c r="L93" i="45"/>
  <c r="K93" i="45"/>
  <c r="H93" i="45"/>
  <c r="F93" i="45"/>
  <c r="E93" i="45"/>
  <c r="D93" i="45"/>
  <c r="C93" i="45"/>
  <c r="M92" i="45"/>
  <c r="Y89" i="45" s="1"/>
  <c r="L92" i="45"/>
  <c r="K92" i="45"/>
  <c r="W80" i="45" s="1"/>
  <c r="H92" i="45"/>
  <c r="F92" i="45"/>
  <c r="R83" i="45" s="1"/>
  <c r="E92" i="45"/>
  <c r="Q74" i="45" s="1"/>
  <c r="D92" i="45"/>
  <c r="P83" i="45" s="1"/>
  <c r="C92" i="45"/>
  <c r="O83" i="45" s="1"/>
  <c r="AA91" i="45"/>
  <c r="Y91" i="45"/>
  <c r="X91" i="45"/>
  <c r="W91" i="45"/>
  <c r="R91" i="45"/>
  <c r="Q91" i="45"/>
  <c r="P91" i="45"/>
  <c r="O91" i="45"/>
  <c r="AA90" i="45"/>
  <c r="Y90" i="45"/>
  <c r="X90" i="45"/>
  <c r="W90" i="45"/>
  <c r="R90" i="45"/>
  <c r="Q90" i="45"/>
  <c r="P90" i="45"/>
  <c r="O90" i="45"/>
  <c r="AA89" i="45"/>
  <c r="P89" i="45"/>
  <c r="AA88" i="45"/>
  <c r="Y88" i="45"/>
  <c r="X88" i="45"/>
  <c r="W88" i="45"/>
  <c r="R88" i="45"/>
  <c r="Q88" i="45"/>
  <c r="P88" i="45"/>
  <c r="O88" i="45"/>
  <c r="AA87" i="45"/>
  <c r="Y87" i="45"/>
  <c r="X87" i="45"/>
  <c r="W87" i="45"/>
  <c r="R87" i="45"/>
  <c r="Q87" i="45"/>
  <c r="P87" i="45"/>
  <c r="O87" i="45"/>
  <c r="AA86" i="45"/>
  <c r="P86" i="45"/>
  <c r="AA85" i="45"/>
  <c r="Y85" i="45"/>
  <c r="X85" i="45"/>
  <c r="W85" i="45"/>
  <c r="R85" i="45"/>
  <c r="Q85" i="45"/>
  <c r="P85" i="45"/>
  <c r="O85" i="45"/>
  <c r="AA84" i="45"/>
  <c r="Y84" i="45"/>
  <c r="X84" i="45"/>
  <c r="W84" i="45"/>
  <c r="R84" i="45"/>
  <c r="Q84" i="45"/>
  <c r="P84" i="45"/>
  <c r="O84" i="45"/>
  <c r="AA83" i="45"/>
  <c r="AA82" i="45"/>
  <c r="Y82" i="45"/>
  <c r="X82" i="45"/>
  <c r="W82" i="45"/>
  <c r="R82" i="45"/>
  <c r="Q82" i="45"/>
  <c r="P82" i="45"/>
  <c r="O82" i="45"/>
  <c r="AA81" i="45"/>
  <c r="Y81" i="45"/>
  <c r="X81" i="45"/>
  <c r="W81" i="45"/>
  <c r="R81" i="45"/>
  <c r="Q81" i="45"/>
  <c r="P81" i="45"/>
  <c r="O81" i="45"/>
  <c r="AA80" i="45"/>
  <c r="P80" i="45"/>
  <c r="AA79" i="45"/>
  <c r="Y79" i="45"/>
  <c r="X79" i="45"/>
  <c r="W79" i="45"/>
  <c r="R79" i="45"/>
  <c r="Q79" i="45"/>
  <c r="P79" i="45"/>
  <c r="O79" i="45"/>
  <c r="AA78" i="45"/>
  <c r="Y78" i="45"/>
  <c r="X78" i="45"/>
  <c r="W78" i="45"/>
  <c r="R78" i="45"/>
  <c r="Q78" i="45"/>
  <c r="P78" i="45"/>
  <c r="O78" i="45"/>
  <c r="AA77" i="45"/>
  <c r="Y77" i="45"/>
  <c r="P77" i="45"/>
  <c r="AA76" i="45"/>
  <c r="Y76" i="45"/>
  <c r="X76" i="45"/>
  <c r="W76" i="45"/>
  <c r="R76" i="45"/>
  <c r="Q76" i="45"/>
  <c r="P76" i="45"/>
  <c r="O76" i="45"/>
  <c r="AA75" i="45"/>
  <c r="Y75" i="45"/>
  <c r="X75" i="45"/>
  <c r="W75" i="45"/>
  <c r="R75" i="45"/>
  <c r="Q75" i="45"/>
  <c r="P75" i="45"/>
  <c r="O75" i="45"/>
  <c r="AA74" i="45"/>
  <c r="P74" i="45"/>
  <c r="AA73" i="45"/>
  <c r="Y73" i="45"/>
  <c r="X73" i="45"/>
  <c r="W73" i="45"/>
  <c r="R73" i="45"/>
  <c r="Q73" i="45"/>
  <c r="P73" i="45"/>
  <c r="O73" i="45"/>
  <c r="AA72" i="45"/>
  <c r="Y72" i="45"/>
  <c r="X72" i="45"/>
  <c r="W72" i="45"/>
  <c r="R72" i="45"/>
  <c r="Q72" i="45"/>
  <c r="P72" i="45"/>
  <c r="O72" i="45"/>
  <c r="AA71" i="45"/>
  <c r="P71" i="45"/>
  <c r="AA70" i="45"/>
  <c r="Y70" i="45"/>
  <c r="X70" i="45"/>
  <c r="W70" i="45"/>
  <c r="R70" i="45"/>
  <c r="Q70" i="45"/>
  <c r="P70" i="45"/>
  <c r="O70" i="45"/>
  <c r="AA69" i="45"/>
  <c r="Y69" i="45"/>
  <c r="X69" i="45"/>
  <c r="W69" i="45"/>
  <c r="R69" i="45"/>
  <c r="Q69" i="45"/>
  <c r="P69" i="45"/>
  <c r="O69" i="45"/>
  <c r="AA68" i="45"/>
  <c r="P68" i="45"/>
  <c r="AA67" i="45"/>
  <c r="Y67" i="45"/>
  <c r="X67" i="45"/>
  <c r="W67" i="45"/>
  <c r="R67" i="45"/>
  <c r="Q67" i="45"/>
  <c r="P67" i="45"/>
  <c r="O67" i="45"/>
  <c r="AA66" i="45"/>
  <c r="Y66" i="45"/>
  <c r="X66" i="45"/>
  <c r="W66" i="45"/>
  <c r="R66" i="45"/>
  <c r="Q66" i="45"/>
  <c r="P66" i="45"/>
  <c r="O66" i="45"/>
  <c r="AA65" i="45"/>
  <c r="P65" i="45"/>
  <c r="R64" i="45"/>
  <c r="Q64" i="45"/>
  <c r="P64" i="45"/>
  <c r="O64" i="45"/>
  <c r="P63" i="45"/>
  <c r="AA62" i="45"/>
  <c r="Y62" i="45"/>
  <c r="X62" i="45"/>
  <c r="W62" i="45"/>
  <c r="R62" i="45"/>
  <c r="Q62" i="45"/>
  <c r="P62" i="45"/>
  <c r="O62" i="45"/>
  <c r="AA61" i="45"/>
  <c r="Y61" i="45"/>
  <c r="X61" i="45"/>
  <c r="W61" i="45"/>
  <c r="R61" i="45"/>
  <c r="Q61" i="45"/>
  <c r="P61" i="45"/>
  <c r="O61" i="45"/>
  <c r="AA60" i="45"/>
  <c r="P60" i="45"/>
  <c r="AA59" i="45"/>
  <c r="Y59" i="45"/>
  <c r="X59" i="45"/>
  <c r="W59" i="45"/>
  <c r="R59" i="45"/>
  <c r="Q59" i="45"/>
  <c r="P59" i="45"/>
  <c r="O59" i="45"/>
  <c r="AA58" i="45"/>
  <c r="Y58" i="45"/>
  <c r="X58" i="45"/>
  <c r="W58" i="45"/>
  <c r="R58" i="45"/>
  <c r="Q58" i="45"/>
  <c r="P58" i="45"/>
  <c r="O58" i="45"/>
  <c r="AA57" i="45"/>
  <c r="P57" i="45"/>
  <c r="AA56" i="45"/>
  <c r="Y56" i="45"/>
  <c r="X56" i="45"/>
  <c r="W56" i="45"/>
  <c r="R56" i="45"/>
  <c r="Q56" i="45"/>
  <c r="P56" i="45"/>
  <c r="O56" i="45"/>
  <c r="AA55" i="45"/>
  <c r="Y55" i="45"/>
  <c r="X55" i="45"/>
  <c r="W55" i="45"/>
  <c r="R55" i="45"/>
  <c r="Q55" i="45"/>
  <c r="P55" i="45"/>
  <c r="O55" i="45"/>
  <c r="AA54" i="45"/>
  <c r="P54" i="45"/>
  <c r="L52" i="45"/>
  <c r="X52" i="45" s="1"/>
  <c r="M47" i="45"/>
  <c r="L47" i="45"/>
  <c r="K47" i="45"/>
  <c r="H47" i="45"/>
  <c r="F47" i="45"/>
  <c r="E47" i="45"/>
  <c r="D47" i="45"/>
  <c r="C47" i="45"/>
  <c r="M46" i="45"/>
  <c r="L46" i="45"/>
  <c r="K46" i="45"/>
  <c r="H46" i="45"/>
  <c r="F46" i="45"/>
  <c r="E46" i="45"/>
  <c r="D46" i="45"/>
  <c r="C46" i="45"/>
  <c r="M45" i="45"/>
  <c r="Y39" i="45" s="1"/>
  <c r="L45" i="45"/>
  <c r="X33" i="45" s="1"/>
  <c r="K45" i="45"/>
  <c r="W21" i="45" s="1"/>
  <c r="H45" i="45"/>
  <c r="F45" i="45"/>
  <c r="R13" i="45" s="1"/>
  <c r="E45" i="45"/>
  <c r="Q24" i="45" s="1"/>
  <c r="D45" i="45"/>
  <c r="P42" i="45" s="1"/>
  <c r="C45" i="45"/>
  <c r="O42" i="45" s="1"/>
  <c r="AA44" i="45"/>
  <c r="Y44" i="45"/>
  <c r="X44" i="45"/>
  <c r="W44" i="45"/>
  <c r="R44" i="45"/>
  <c r="Q44" i="45"/>
  <c r="P44" i="45"/>
  <c r="O44" i="45"/>
  <c r="AA43" i="45"/>
  <c r="Y43" i="45"/>
  <c r="X43" i="45"/>
  <c r="W43" i="45"/>
  <c r="R43" i="45"/>
  <c r="Q43" i="45"/>
  <c r="P43" i="45"/>
  <c r="O43" i="45"/>
  <c r="AA42" i="45"/>
  <c r="AA41" i="45"/>
  <c r="Y41" i="45"/>
  <c r="X41" i="45"/>
  <c r="W41" i="45"/>
  <c r="R41" i="45"/>
  <c r="Q41" i="45"/>
  <c r="P41" i="45"/>
  <c r="O41" i="45"/>
  <c r="AA40" i="45"/>
  <c r="Y40" i="45"/>
  <c r="X40" i="45"/>
  <c r="W40" i="45"/>
  <c r="R40" i="45"/>
  <c r="Q40" i="45"/>
  <c r="P40" i="45"/>
  <c r="O40" i="45"/>
  <c r="AA39" i="45"/>
  <c r="AA38" i="45"/>
  <c r="Y38" i="45"/>
  <c r="X38" i="45"/>
  <c r="W38" i="45"/>
  <c r="R38" i="45"/>
  <c r="Q38" i="45"/>
  <c r="P38" i="45"/>
  <c r="O38" i="45"/>
  <c r="AA37" i="45"/>
  <c r="Y37" i="45"/>
  <c r="X37" i="45"/>
  <c r="W37" i="45"/>
  <c r="R37" i="45"/>
  <c r="Q37" i="45"/>
  <c r="P37" i="45"/>
  <c r="O37" i="45"/>
  <c r="AA36" i="45"/>
  <c r="AA35" i="45"/>
  <c r="Y35" i="45"/>
  <c r="X35" i="45"/>
  <c r="W35" i="45"/>
  <c r="R35" i="45"/>
  <c r="Q35" i="45"/>
  <c r="P35" i="45"/>
  <c r="O35" i="45"/>
  <c r="AA34" i="45"/>
  <c r="Y34" i="45"/>
  <c r="X34" i="45"/>
  <c r="W34" i="45"/>
  <c r="R34" i="45"/>
  <c r="Q34" i="45"/>
  <c r="P34" i="45"/>
  <c r="O34" i="45"/>
  <c r="AA33" i="45"/>
  <c r="O33" i="45"/>
  <c r="AA32" i="45"/>
  <c r="Y32" i="45"/>
  <c r="X32" i="45"/>
  <c r="W32" i="45"/>
  <c r="R32" i="45"/>
  <c r="Q32" i="45"/>
  <c r="P32" i="45"/>
  <c r="O32" i="45"/>
  <c r="AA31" i="45"/>
  <c r="Y31" i="45"/>
  <c r="X31" i="45"/>
  <c r="W31" i="45"/>
  <c r="R31" i="45"/>
  <c r="Q31" i="45"/>
  <c r="P31" i="45"/>
  <c r="O31" i="45"/>
  <c r="AA30" i="45"/>
  <c r="O30" i="45"/>
  <c r="AA29" i="45"/>
  <c r="Y29" i="45"/>
  <c r="X29" i="45"/>
  <c r="W29" i="45"/>
  <c r="R29" i="45"/>
  <c r="Q29" i="45"/>
  <c r="P29" i="45"/>
  <c r="O29" i="45"/>
  <c r="AA28" i="45"/>
  <c r="Y28" i="45"/>
  <c r="X28" i="45"/>
  <c r="W28" i="45"/>
  <c r="R28" i="45"/>
  <c r="Q28" i="45"/>
  <c r="P28" i="45"/>
  <c r="O28" i="45"/>
  <c r="AA27" i="45"/>
  <c r="AA26" i="45"/>
  <c r="Y26" i="45"/>
  <c r="X26" i="45"/>
  <c r="W26" i="45"/>
  <c r="R26" i="45"/>
  <c r="Q26" i="45"/>
  <c r="P26" i="45"/>
  <c r="O26" i="45"/>
  <c r="AA25" i="45"/>
  <c r="Y25" i="45"/>
  <c r="X25" i="45"/>
  <c r="W25" i="45"/>
  <c r="R25" i="45"/>
  <c r="Q25" i="45"/>
  <c r="P25" i="45"/>
  <c r="O25" i="45"/>
  <c r="AA24" i="45"/>
  <c r="O24" i="45"/>
  <c r="AA23" i="45"/>
  <c r="Y23" i="45"/>
  <c r="X23" i="45"/>
  <c r="W23" i="45"/>
  <c r="R23" i="45"/>
  <c r="Q23" i="45"/>
  <c r="P23" i="45"/>
  <c r="O23" i="45"/>
  <c r="AA22" i="45"/>
  <c r="Y22" i="45"/>
  <c r="X22" i="45"/>
  <c r="W22" i="45"/>
  <c r="R22" i="45"/>
  <c r="Q22" i="45"/>
  <c r="P22" i="45"/>
  <c r="O22" i="45"/>
  <c r="AA21" i="45"/>
  <c r="O21" i="45"/>
  <c r="AA20" i="45"/>
  <c r="Y20" i="45"/>
  <c r="X20" i="45"/>
  <c r="W20" i="45"/>
  <c r="R20" i="45"/>
  <c r="Q20" i="45"/>
  <c r="P20" i="45"/>
  <c r="O20" i="45"/>
  <c r="AA19" i="45"/>
  <c r="Y19" i="45"/>
  <c r="X19" i="45"/>
  <c r="W19" i="45"/>
  <c r="R19" i="45"/>
  <c r="Q19" i="45"/>
  <c r="P19" i="45"/>
  <c r="O19" i="45"/>
  <c r="AA18" i="45"/>
  <c r="R17" i="45"/>
  <c r="Q17" i="45"/>
  <c r="P17" i="45"/>
  <c r="O17" i="45"/>
  <c r="Y16" i="45"/>
  <c r="O16" i="45"/>
  <c r="AA15" i="45"/>
  <c r="Y15" i="45"/>
  <c r="X15" i="45"/>
  <c r="W15" i="45"/>
  <c r="R15" i="45"/>
  <c r="Q15" i="45"/>
  <c r="P15" i="45"/>
  <c r="O15" i="45"/>
  <c r="AA14" i="45"/>
  <c r="Y14" i="45"/>
  <c r="X14" i="45"/>
  <c r="W14" i="45"/>
  <c r="R14" i="45"/>
  <c r="Q14" i="45"/>
  <c r="P14" i="45"/>
  <c r="O14" i="45"/>
  <c r="AA13" i="45"/>
  <c r="O13" i="45"/>
  <c r="AA12" i="45"/>
  <c r="Y12" i="45"/>
  <c r="X12" i="45"/>
  <c r="W12" i="45"/>
  <c r="R12" i="45"/>
  <c r="Q12" i="45"/>
  <c r="P12" i="45"/>
  <c r="O12" i="45"/>
  <c r="AA11" i="45"/>
  <c r="Y11" i="45"/>
  <c r="X11" i="45"/>
  <c r="W11" i="45"/>
  <c r="R11" i="45"/>
  <c r="Q11" i="45"/>
  <c r="P11" i="45"/>
  <c r="O11" i="45"/>
  <c r="AA10" i="45"/>
  <c r="O10" i="45"/>
  <c r="AA9" i="45"/>
  <c r="Y9" i="45"/>
  <c r="X9" i="45"/>
  <c r="W9" i="45"/>
  <c r="R9" i="45"/>
  <c r="Q9" i="45"/>
  <c r="P9" i="45"/>
  <c r="O9" i="45"/>
  <c r="AA8" i="45"/>
  <c r="Y8" i="45"/>
  <c r="X8" i="45"/>
  <c r="W8" i="45"/>
  <c r="R8" i="45"/>
  <c r="Q8" i="45"/>
  <c r="P8" i="45"/>
  <c r="O8" i="45"/>
  <c r="AA7" i="45"/>
  <c r="O7" i="45"/>
  <c r="X5" i="45"/>
  <c r="H45" i="30"/>
  <c r="K45" i="30"/>
  <c r="L45" i="30"/>
  <c r="M45" i="30"/>
  <c r="H94" i="12"/>
  <c r="K94" i="12"/>
  <c r="L53" i="22"/>
  <c r="O66" i="30"/>
  <c r="O67" i="30"/>
  <c r="O93" i="28"/>
  <c r="M45" i="21"/>
  <c r="L45" i="21"/>
  <c r="M21" i="21"/>
  <c r="L21" i="21"/>
  <c r="X5" i="30"/>
  <c r="H19" i="30"/>
  <c r="L101" i="12"/>
  <c r="AA40" i="30"/>
  <c r="AA41" i="30"/>
  <c r="AA42" i="30"/>
  <c r="AA43" i="30"/>
  <c r="AA16" i="30"/>
  <c r="AA17" i="30"/>
  <c r="Q16" i="30"/>
  <c r="R16" i="30"/>
  <c r="T16" i="30"/>
  <c r="W16" i="30"/>
  <c r="X16" i="30"/>
  <c r="Y16" i="30"/>
  <c r="Q17" i="30"/>
  <c r="R17" i="30"/>
  <c r="T17" i="30"/>
  <c r="W17" i="30"/>
  <c r="X17" i="30"/>
  <c r="Y17" i="30"/>
  <c r="AA62" i="28"/>
  <c r="AA51" i="28"/>
  <c r="Q23" i="28"/>
  <c r="R23" i="28"/>
  <c r="T23" i="28"/>
  <c r="W23" i="28"/>
  <c r="X23" i="28"/>
  <c r="Y23" i="28"/>
  <c r="AA23" i="28"/>
  <c r="Q24" i="28"/>
  <c r="R24" i="28"/>
  <c r="T24" i="28"/>
  <c r="W24" i="28"/>
  <c r="X24" i="28"/>
  <c r="Y24" i="28"/>
  <c r="Q25" i="28"/>
  <c r="R25" i="28"/>
  <c r="T25" i="28"/>
  <c r="W25" i="28"/>
  <c r="X25" i="28"/>
  <c r="Y25" i="28"/>
  <c r="Q26" i="28"/>
  <c r="R26" i="28"/>
  <c r="T26" i="28"/>
  <c r="W26" i="28"/>
  <c r="X26" i="28"/>
  <c r="Y26" i="28"/>
  <c r="F66" i="28"/>
  <c r="H66" i="28"/>
  <c r="C72" i="28"/>
  <c r="D72" i="28"/>
  <c r="E72" i="28"/>
  <c r="F72" i="28"/>
  <c r="H72" i="28"/>
  <c r="H111" i="28" s="1"/>
  <c r="K72" i="28"/>
  <c r="C73" i="28"/>
  <c r="D73" i="28"/>
  <c r="E73" i="28"/>
  <c r="F73" i="28"/>
  <c r="H73" i="28"/>
  <c r="H112" i="28" s="1"/>
  <c r="K73" i="28"/>
  <c r="C75" i="28"/>
  <c r="D75" i="28"/>
  <c r="E75" i="28"/>
  <c r="F75" i="28"/>
  <c r="H75" i="28"/>
  <c r="K75" i="28"/>
  <c r="H71" i="30" l="1"/>
  <c r="O102" i="47"/>
  <c r="O106" i="47"/>
  <c r="P46" i="47"/>
  <c r="P13" i="47"/>
  <c r="P33" i="47"/>
  <c r="P7" i="47"/>
  <c r="Q10" i="47"/>
  <c r="Q13" i="47"/>
  <c r="P27" i="47"/>
  <c r="Q30" i="47"/>
  <c r="Q33" i="47"/>
  <c r="Q65" i="47"/>
  <c r="Q7" i="47"/>
  <c r="P21" i="47"/>
  <c r="Q24" i="47"/>
  <c r="C140" i="47"/>
  <c r="Q13" i="46"/>
  <c r="Q21" i="46"/>
  <c r="Q46" i="46"/>
  <c r="P24" i="46"/>
  <c r="R46" i="46"/>
  <c r="P71" i="46"/>
  <c r="Q36" i="45"/>
  <c r="R68" i="45"/>
  <c r="Q13" i="45"/>
  <c r="Q33" i="45"/>
  <c r="O39" i="45"/>
  <c r="R16" i="19"/>
  <c r="Y47" i="46"/>
  <c r="Y46" i="46"/>
  <c r="X47" i="46"/>
  <c r="X46" i="46"/>
  <c r="Y54" i="45"/>
  <c r="X30" i="47"/>
  <c r="X46" i="47"/>
  <c r="X21" i="47"/>
  <c r="X47" i="47"/>
  <c r="R45" i="47"/>
  <c r="E139" i="47"/>
  <c r="Y7" i="47"/>
  <c r="AB76" i="47"/>
  <c r="Q68" i="47"/>
  <c r="AB78" i="47"/>
  <c r="Y16" i="47"/>
  <c r="Y18" i="47"/>
  <c r="D140" i="47"/>
  <c r="Q63" i="47"/>
  <c r="X7" i="46"/>
  <c r="X24" i="46"/>
  <c r="X36" i="46"/>
  <c r="X27" i="46"/>
  <c r="X39" i="46"/>
  <c r="X16" i="46"/>
  <c r="X21" i="46"/>
  <c r="X33" i="46"/>
  <c r="X13" i="46"/>
  <c r="X18" i="46"/>
  <c r="X30" i="46"/>
  <c r="X42" i="46"/>
  <c r="X10" i="46"/>
  <c r="Y39" i="46"/>
  <c r="Y7" i="46"/>
  <c r="Y24" i="46"/>
  <c r="Y36" i="46"/>
  <c r="Y10" i="46"/>
  <c r="Y16" i="46"/>
  <c r="Y21" i="46"/>
  <c r="Y33" i="46"/>
  <c r="Y27" i="46"/>
  <c r="Y13" i="46"/>
  <c r="Y18" i="46"/>
  <c r="Y30" i="46"/>
  <c r="Y42" i="46"/>
  <c r="R86" i="46"/>
  <c r="Q60" i="46"/>
  <c r="R65" i="46"/>
  <c r="R94" i="46"/>
  <c r="P65" i="46"/>
  <c r="Y60" i="46"/>
  <c r="Q68" i="46"/>
  <c r="Q54" i="46"/>
  <c r="Y80" i="46"/>
  <c r="O128" i="46"/>
  <c r="AB40" i="46"/>
  <c r="P54" i="46"/>
  <c r="P89" i="46"/>
  <c r="P86" i="46"/>
  <c r="O65" i="46"/>
  <c r="O92" i="46" s="1"/>
  <c r="P77" i="46"/>
  <c r="P83" i="46"/>
  <c r="E139" i="46"/>
  <c r="P94" i="46"/>
  <c r="O47" i="46"/>
  <c r="P57" i="46"/>
  <c r="P63" i="46"/>
  <c r="P80" i="46"/>
  <c r="Q86" i="46"/>
  <c r="P74" i="46"/>
  <c r="Q80" i="46"/>
  <c r="P60" i="46"/>
  <c r="Y83" i="45"/>
  <c r="R80" i="45"/>
  <c r="Q86" i="45"/>
  <c r="Q80" i="45"/>
  <c r="Q60" i="45"/>
  <c r="R74" i="45"/>
  <c r="R86" i="45"/>
  <c r="R60" i="45"/>
  <c r="R54" i="45"/>
  <c r="R65" i="45"/>
  <c r="R77" i="45"/>
  <c r="R24" i="45"/>
  <c r="R33" i="45"/>
  <c r="R57" i="45"/>
  <c r="R63" i="45"/>
  <c r="R21" i="45"/>
  <c r="R10" i="45"/>
  <c r="Q63" i="45"/>
  <c r="R71" i="45"/>
  <c r="R89" i="45"/>
  <c r="Q65" i="45"/>
  <c r="Q71" i="45"/>
  <c r="Q77" i="45"/>
  <c r="Q83" i="45"/>
  <c r="Q57" i="45"/>
  <c r="O18" i="45"/>
  <c r="O27" i="45"/>
  <c r="O36" i="45"/>
  <c r="Q54" i="45"/>
  <c r="Q68" i="45"/>
  <c r="S48" i="22"/>
  <c r="S9" i="21"/>
  <c r="S17" i="21"/>
  <c r="S10" i="21"/>
  <c r="S18" i="21"/>
  <c r="S11" i="21"/>
  <c r="S19" i="21"/>
  <c r="S16" i="21"/>
  <c r="S12" i="21"/>
  <c r="S20" i="21"/>
  <c r="S15" i="21"/>
  <c r="S13" i="21"/>
  <c r="S8" i="21"/>
  <c r="S14" i="21"/>
  <c r="G24" i="21"/>
  <c r="G72" i="21" s="1"/>
  <c r="G55" i="21"/>
  <c r="S22" i="21"/>
  <c r="G69" i="21"/>
  <c r="F27" i="20"/>
  <c r="R17" i="20"/>
  <c r="R16" i="20"/>
  <c r="R8" i="20"/>
  <c r="R9" i="20" s="1"/>
  <c r="R18" i="19"/>
  <c r="R8" i="19"/>
  <c r="R9" i="19" s="1"/>
  <c r="F27" i="36"/>
  <c r="R17" i="36"/>
  <c r="R8" i="36"/>
  <c r="R9" i="36" s="1"/>
  <c r="R16" i="36"/>
  <c r="T16" i="33"/>
  <c r="AB29" i="47"/>
  <c r="Y24" i="47"/>
  <c r="Y36" i="47"/>
  <c r="Y47" i="47"/>
  <c r="Y21" i="47"/>
  <c r="Y13" i="47"/>
  <c r="Y10" i="47"/>
  <c r="Y33" i="47"/>
  <c r="AB35" i="47"/>
  <c r="Y68" i="46"/>
  <c r="AB61" i="46"/>
  <c r="AB31" i="47"/>
  <c r="AB32" i="47"/>
  <c r="AB43" i="47"/>
  <c r="AB19" i="47"/>
  <c r="AB8" i="47"/>
  <c r="AB9" i="47"/>
  <c r="Y30" i="47"/>
  <c r="AB84" i="46"/>
  <c r="O124" i="46"/>
  <c r="AB35" i="46"/>
  <c r="Y63" i="45"/>
  <c r="Y65" i="45"/>
  <c r="Y60" i="45"/>
  <c r="Y57" i="45"/>
  <c r="O134" i="45"/>
  <c r="Y89" i="47"/>
  <c r="AB90" i="47"/>
  <c r="AB56" i="47"/>
  <c r="AB37" i="47"/>
  <c r="AB22" i="47"/>
  <c r="AB23" i="47"/>
  <c r="AB11" i="47"/>
  <c r="AB20" i="47"/>
  <c r="AB75" i="46"/>
  <c r="AB76" i="46"/>
  <c r="AB81" i="46"/>
  <c r="AB82" i="46"/>
  <c r="AB28" i="46"/>
  <c r="AB29" i="46"/>
  <c r="O138" i="46"/>
  <c r="AB32" i="46"/>
  <c r="AB15" i="46"/>
  <c r="O135" i="46"/>
  <c r="AB8" i="46"/>
  <c r="Y30" i="45"/>
  <c r="AB79" i="47"/>
  <c r="AB73" i="47"/>
  <c r="AB88" i="47"/>
  <c r="X68" i="47"/>
  <c r="O126" i="47"/>
  <c r="AB41" i="47"/>
  <c r="X7" i="47"/>
  <c r="X16" i="47"/>
  <c r="X18" i="47"/>
  <c r="X39" i="47"/>
  <c r="AB39" i="47" s="1"/>
  <c r="X13" i="47"/>
  <c r="X27" i="47"/>
  <c r="X36" i="47"/>
  <c r="AB36" i="47" s="1"/>
  <c r="X10" i="47"/>
  <c r="X24" i="47"/>
  <c r="X33" i="47"/>
  <c r="Y42" i="47"/>
  <c r="AB42" i="47" s="1"/>
  <c r="W80" i="47"/>
  <c r="T46" i="47"/>
  <c r="T94" i="46"/>
  <c r="T93" i="46"/>
  <c r="W27" i="46"/>
  <c r="W7" i="46"/>
  <c r="AB66" i="46"/>
  <c r="O132" i="46"/>
  <c r="AB91" i="46"/>
  <c r="AB69" i="46"/>
  <c r="AB70" i="46"/>
  <c r="AB58" i="46"/>
  <c r="AB55" i="46"/>
  <c r="Y94" i="46"/>
  <c r="X54" i="46"/>
  <c r="O131" i="46"/>
  <c r="AB44" i="46"/>
  <c r="AB22" i="46"/>
  <c r="AB11" i="46"/>
  <c r="AB12" i="46"/>
  <c r="L141" i="46"/>
  <c r="Y71" i="45"/>
  <c r="Y68" i="45"/>
  <c r="Y74" i="45"/>
  <c r="O138" i="45"/>
  <c r="AB26" i="45"/>
  <c r="AB19" i="45"/>
  <c r="O122" i="45"/>
  <c r="O121" i="45"/>
  <c r="Y18" i="45"/>
  <c r="Y24" i="45"/>
  <c r="AA45" i="45"/>
  <c r="AA46" i="45"/>
  <c r="X21" i="45"/>
  <c r="Y21" i="45"/>
  <c r="Y63" i="47"/>
  <c r="Y65" i="47"/>
  <c r="AB66" i="47"/>
  <c r="T93" i="47"/>
  <c r="O103" i="47"/>
  <c r="O104" i="47"/>
  <c r="O105" i="47"/>
  <c r="AB58" i="47"/>
  <c r="AB70" i="47"/>
  <c r="Y74" i="47"/>
  <c r="AA94" i="47"/>
  <c r="Y57" i="47"/>
  <c r="AB59" i="47"/>
  <c r="Y68" i="47"/>
  <c r="AB75" i="47"/>
  <c r="AB82" i="47"/>
  <c r="AB72" i="47"/>
  <c r="Y83" i="47"/>
  <c r="AB84" i="47"/>
  <c r="Y71" i="47"/>
  <c r="AB71" i="47" s="1"/>
  <c r="T74" i="47"/>
  <c r="T86" i="47"/>
  <c r="T54" i="47"/>
  <c r="T71" i="47"/>
  <c r="T83" i="47"/>
  <c r="T60" i="47"/>
  <c r="T63" i="47"/>
  <c r="T68" i="47"/>
  <c r="T80" i="47"/>
  <c r="T65" i="47"/>
  <c r="T77" i="47"/>
  <c r="T89" i="47"/>
  <c r="T57" i="47"/>
  <c r="Y54" i="47"/>
  <c r="AB55" i="47"/>
  <c r="Y60" i="47"/>
  <c r="AB61" i="47"/>
  <c r="AB62" i="47"/>
  <c r="T94" i="47"/>
  <c r="AB28" i="47"/>
  <c r="AB15" i="47"/>
  <c r="T27" i="47"/>
  <c r="T39" i="47"/>
  <c r="T7" i="47"/>
  <c r="T24" i="47"/>
  <c r="T36" i="47"/>
  <c r="T16" i="47"/>
  <c r="T21" i="47"/>
  <c r="T33" i="47"/>
  <c r="T13" i="47"/>
  <c r="T18" i="47"/>
  <c r="T30" i="47"/>
  <c r="T42" i="47"/>
  <c r="T10" i="47"/>
  <c r="O121" i="47"/>
  <c r="O123" i="47"/>
  <c r="AB25" i="47"/>
  <c r="AB26" i="47"/>
  <c r="AB38" i="47"/>
  <c r="AB34" i="47"/>
  <c r="T47" i="47"/>
  <c r="L139" i="47"/>
  <c r="AB59" i="46"/>
  <c r="Y57" i="46"/>
  <c r="T65" i="46"/>
  <c r="T77" i="46"/>
  <c r="T89" i="46"/>
  <c r="T80" i="46"/>
  <c r="T57" i="46"/>
  <c r="T60" i="46"/>
  <c r="T74" i="46"/>
  <c r="T86" i="46"/>
  <c r="T54" i="46"/>
  <c r="T71" i="46"/>
  <c r="T83" i="46"/>
  <c r="T63" i="46"/>
  <c r="T68" i="46"/>
  <c r="Y54" i="46"/>
  <c r="AB87" i="46"/>
  <c r="O121" i="46"/>
  <c r="AB19" i="46"/>
  <c r="AB20" i="46"/>
  <c r="AB34" i="46"/>
  <c r="T24" i="46"/>
  <c r="T36" i="46"/>
  <c r="T16" i="46"/>
  <c r="T7" i="46"/>
  <c r="H139" i="46"/>
  <c r="T21" i="46"/>
  <c r="T33" i="46"/>
  <c r="T13" i="46"/>
  <c r="T18" i="46"/>
  <c r="T30" i="46"/>
  <c r="T42" i="46"/>
  <c r="T10" i="46"/>
  <c r="T27" i="46"/>
  <c r="T39" i="46"/>
  <c r="O126" i="46"/>
  <c r="O136" i="46"/>
  <c r="O116" i="46"/>
  <c r="O125" i="46"/>
  <c r="AB14" i="46"/>
  <c r="AB37" i="46"/>
  <c r="O123" i="46"/>
  <c r="T47" i="46"/>
  <c r="H141" i="46"/>
  <c r="AB23" i="46"/>
  <c r="O102" i="46"/>
  <c r="AB25" i="46"/>
  <c r="AB41" i="46"/>
  <c r="T46" i="46"/>
  <c r="H140" i="46"/>
  <c r="O101" i="46"/>
  <c r="O109" i="46"/>
  <c r="O129" i="46"/>
  <c r="AB62" i="45"/>
  <c r="AB90" i="45"/>
  <c r="AB56" i="45"/>
  <c r="T65" i="45"/>
  <c r="T77" i="45"/>
  <c r="T89" i="45"/>
  <c r="T60" i="45"/>
  <c r="T57" i="45"/>
  <c r="T74" i="45"/>
  <c r="T86" i="45"/>
  <c r="T54" i="45"/>
  <c r="T71" i="45"/>
  <c r="T83" i="45"/>
  <c r="T63" i="45"/>
  <c r="T68" i="45"/>
  <c r="T80" i="45"/>
  <c r="T93" i="45"/>
  <c r="T94" i="45"/>
  <c r="O119" i="45"/>
  <c r="O136" i="45"/>
  <c r="O137" i="45"/>
  <c r="X30" i="45"/>
  <c r="O135" i="45"/>
  <c r="X18" i="45"/>
  <c r="X16" i="45"/>
  <c r="AB16" i="45" s="1"/>
  <c r="AB20" i="45"/>
  <c r="X36" i="45"/>
  <c r="O106" i="45"/>
  <c r="O124" i="45"/>
  <c r="Y36" i="45"/>
  <c r="O123" i="45"/>
  <c r="H139" i="45"/>
  <c r="T36" i="45"/>
  <c r="T21" i="45"/>
  <c r="T13" i="45"/>
  <c r="T30" i="45"/>
  <c r="T42" i="45"/>
  <c r="T39" i="45"/>
  <c r="T7" i="45"/>
  <c r="T24" i="45"/>
  <c r="T18" i="45"/>
  <c r="T10" i="45"/>
  <c r="T16" i="45"/>
  <c r="T33" i="45"/>
  <c r="T27" i="45"/>
  <c r="T46" i="45"/>
  <c r="H140" i="45"/>
  <c r="T47" i="45"/>
  <c r="H141" i="45"/>
  <c r="X23" i="21"/>
  <c r="X22" i="21"/>
  <c r="AB81" i="47"/>
  <c r="O112" i="47"/>
  <c r="O117" i="47"/>
  <c r="AB67" i="47"/>
  <c r="X74" i="47"/>
  <c r="AB85" i="47"/>
  <c r="AB91" i="47"/>
  <c r="O127" i="47"/>
  <c r="O128" i="47"/>
  <c r="O129" i="47"/>
  <c r="O130" i="47"/>
  <c r="O132" i="47"/>
  <c r="O133" i="47"/>
  <c r="O134" i="47"/>
  <c r="AB87" i="47"/>
  <c r="O116" i="47"/>
  <c r="AB69" i="47"/>
  <c r="X77" i="47"/>
  <c r="AA92" i="47"/>
  <c r="O114" i="47"/>
  <c r="Y77" i="47"/>
  <c r="O115" i="47"/>
  <c r="X57" i="47"/>
  <c r="X80" i="47"/>
  <c r="X86" i="47"/>
  <c r="AB86" i="47" s="1"/>
  <c r="O118" i="47"/>
  <c r="X54" i="47"/>
  <c r="X60" i="47"/>
  <c r="X63" i="47"/>
  <c r="X65" i="47"/>
  <c r="Y80" i="47"/>
  <c r="X83" i="47"/>
  <c r="X89" i="47"/>
  <c r="O108" i="47"/>
  <c r="O107" i="47"/>
  <c r="O109" i="47"/>
  <c r="M139" i="47"/>
  <c r="O119" i="47"/>
  <c r="O120" i="47"/>
  <c r="O122" i="47"/>
  <c r="O124" i="47"/>
  <c r="O125" i="47"/>
  <c r="O131" i="47"/>
  <c r="O135" i="47"/>
  <c r="O136" i="47"/>
  <c r="O137" i="47"/>
  <c r="O138" i="47"/>
  <c r="AB40" i="47"/>
  <c r="AB44" i="47"/>
  <c r="O113" i="47"/>
  <c r="L141" i="47"/>
  <c r="AB14" i="47"/>
  <c r="M141" i="47"/>
  <c r="AB12" i="47"/>
  <c r="O101" i="47"/>
  <c r="AA47" i="47"/>
  <c r="L140" i="47"/>
  <c r="AA46" i="47"/>
  <c r="M140" i="47"/>
  <c r="W86" i="47"/>
  <c r="W93" i="47"/>
  <c r="W13" i="47"/>
  <c r="W21" i="47"/>
  <c r="W47" i="47"/>
  <c r="W46" i="47"/>
  <c r="W33" i="47"/>
  <c r="AB72" i="46"/>
  <c r="AB85" i="46"/>
  <c r="AB73" i="46"/>
  <c r="AB67" i="46"/>
  <c r="O114" i="46"/>
  <c r="O119" i="46"/>
  <c r="AB79" i="46"/>
  <c r="O133" i="46"/>
  <c r="O108" i="46"/>
  <c r="O104" i="46"/>
  <c r="X74" i="46"/>
  <c r="X68" i="46"/>
  <c r="AB43" i="46"/>
  <c r="O120" i="46"/>
  <c r="AB31" i="46"/>
  <c r="O112" i="46"/>
  <c r="AB26" i="46"/>
  <c r="AB38" i="46"/>
  <c r="AA45" i="46"/>
  <c r="O134" i="46"/>
  <c r="L140" i="46"/>
  <c r="O105" i="46"/>
  <c r="O107" i="46"/>
  <c r="AA46" i="46"/>
  <c r="M140" i="46"/>
  <c r="AB9" i="46"/>
  <c r="AB88" i="46"/>
  <c r="AA93" i="46"/>
  <c r="AB90" i="46"/>
  <c r="O117" i="46"/>
  <c r="O118" i="46"/>
  <c r="O122" i="46"/>
  <c r="O127" i="46"/>
  <c r="O115" i="46"/>
  <c r="O130" i="46"/>
  <c r="AB78" i="46"/>
  <c r="O113" i="46"/>
  <c r="O137" i="46"/>
  <c r="AB62" i="46"/>
  <c r="AB56" i="46"/>
  <c r="AB83" i="46"/>
  <c r="X86" i="46"/>
  <c r="O103" i="46"/>
  <c r="X60" i="46"/>
  <c r="X80" i="46"/>
  <c r="O106" i="46"/>
  <c r="M141" i="46"/>
  <c r="W80" i="46"/>
  <c r="W54" i="46"/>
  <c r="W60" i="46"/>
  <c r="W89" i="46"/>
  <c r="W65" i="46"/>
  <c r="W68" i="46"/>
  <c r="W57" i="46"/>
  <c r="W83" i="46"/>
  <c r="W63" i="46"/>
  <c r="W93" i="46"/>
  <c r="W86" i="46"/>
  <c r="W71" i="46"/>
  <c r="W74" i="46"/>
  <c r="W47" i="46"/>
  <c r="W36" i="46"/>
  <c r="W18" i="46"/>
  <c r="W24" i="46"/>
  <c r="W30" i="46"/>
  <c r="W33" i="46"/>
  <c r="W46" i="46"/>
  <c r="W21" i="46"/>
  <c r="W10" i="46"/>
  <c r="W16" i="46"/>
  <c r="W13" i="46"/>
  <c r="W39" i="46"/>
  <c r="AB78" i="45"/>
  <c r="Y86" i="45"/>
  <c r="Y80" i="45"/>
  <c r="O118" i="45"/>
  <c r="O133" i="45"/>
  <c r="X10" i="45"/>
  <c r="X13" i="45"/>
  <c r="X27" i="45"/>
  <c r="Y33" i="45"/>
  <c r="AB33" i="45" s="1"/>
  <c r="X7" i="45"/>
  <c r="Y10" i="45"/>
  <c r="Y13" i="45"/>
  <c r="Y27" i="45"/>
  <c r="Y42" i="45"/>
  <c r="L139" i="45"/>
  <c r="Y7" i="45"/>
  <c r="X24" i="45"/>
  <c r="X39" i="45"/>
  <c r="AB39" i="45" s="1"/>
  <c r="O107" i="45"/>
  <c r="O108" i="45"/>
  <c r="W33" i="45"/>
  <c r="S8" i="36"/>
  <c r="S9" i="36" s="1"/>
  <c r="F27" i="19"/>
  <c r="O24" i="47"/>
  <c r="O36" i="47"/>
  <c r="O46" i="47"/>
  <c r="O47" i="47"/>
  <c r="P60" i="47"/>
  <c r="Q80" i="47"/>
  <c r="O7" i="47"/>
  <c r="O27" i="47"/>
  <c r="O39" i="47"/>
  <c r="Q60" i="47"/>
  <c r="O16" i="47"/>
  <c r="O18" i="47"/>
  <c r="O30" i="47"/>
  <c r="O42" i="47"/>
  <c r="Q71" i="47"/>
  <c r="Q45" i="47"/>
  <c r="O21" i="47"/>
  <c r="O33" i="47"/>
  <c r="Q54" i="47"/>
  <c r="Q74" i="47"/>
  <c r="Q83" i="47"/>
  <c r="O10" i="47"/>
  <c r="Q57" i="47"/>
  <c r="P68" i="47"/>
  <c r="Q94" i="46"/>
  <c r="O93" i="46"/>
  <c r="Q93" i="46"/>
  <c r="P13" i="46"/>
  <c r="R77" i="46"/>
  <c r="D93" i="46"/>
  <c r="D140" i="46" s="1"/>
  <c r="P43" i="46"/>
  <c r="R63" i="46"/>
  <c r="R68" i="46"/>
  <c r="R80" i="46"/>
  <c r="F141" i="46"/>
  <c r="P47" i="46"/>
  <c r="R54" i="46"/>
  <c r="P39" i="46"/>
  <c r="P33" i="46"/>
  <c r="R57" i="46"/>
  <c r="R71" i="46"/>
  <c r="R83" i="46"/>
  <c r="R93" i="46"/>
  <c r="R60" i="46"/>
  <c r="R74" i="46"/>
  <c r="P80" i="47"/>
  <c r="Q89" i="47"/>
  <c r="F139" i="47"/>
  <c r="P94" i="47"/>
  <c r="D141" i="47"/>
  <c r="R92" i="47"/>
  <c r="Q93" i="47"/>
  <c r="Q94" i="47"/>
  <c r="E141" i="47"/>
  <c r="Q86" i="47"/>
  <c r="R93" i="47"/>
  <c r="R94" i="47"/>
  <c r="X93" i="47"/>
  <c r="O57" i="47"/>
  <c r="O65" i="47"/>
  <c r="O77" i="47"/>
  <c r="O89" i="47"/>
  <c r="O93" i="47"/>
  <c r="AA93" i="47"/>
  <c r="X94" i="47"/>
  <c r="H140" i="47"/>
  <c r="F141" i="47"/>
  <c r="Q46" i="47"/>
  <c r="R46" i="47"/>
  <c r="Y93" i="47"/>
  <c r="W10" i="47"/>
  <c r="P16" i="47"/>
  <c r="W18" i="47"/>
  <c r="P24" i="47"/>
  <c r="W30" i="47"/>
  <c r="P36" i="47"/>
  <c r="W42" i="47"/>
  <c r="P57" i="47"/>
  <c r="W63" i="47"/>
  <c r="P65" i="47"/>
  <c r="W71" i="47"/>
  <c r="P77" i="47"/>
  <c r="W83" i="47"/>
  <c r="P89" i="47"/>
  <c r="P93" i="47"/>
  <c r="Y94" i="47"/>
  <c r="H141" i="47"/>
  <c r="W94" i="47"/>
  <c r="H139" i="47"/>
  <c r="AA45" i="47"/>
  <c r="O54" i="47"/>
  <c r="O74" i="47"/>
  <c r="O86" i="47"/>
  <c r="O94" i="47"/>
  <c r="W7" i="47"/>
  <c r="W27" i="47"/>
  <c r="W39" i="47"/>
  <c r="Y46" i="47"/>
  <c r="P54" i="47"/>
  <c r="P74" i="47"/>
  <c r="P86" i="47"/>
  <c r="C139" i="47"/>
  <c r="O63" i="47"/>
  <c r="O71" i="47"/>
  <c r="D139" i="47"/>
  <c r="P10" i="47"/>
  <c r="W16" i="47"/>
  <c r="P18" i="47"/>
  <c r="W24" i="47"/>
  <c r="Y27" i="47"/>
  <c r="P30" i="47"/>
  <c r="W57" i="47"/>
  <c r="P63" i="47"/>
  <c r="W65" i="47"/>
  <c r="P71" i="47"/>
  <c r="W77" i="47"/>
  <c r="P7" i="46"/>
  <c r="O16" i="46"/>
  <c r="P18" i="46"/>
  <c r="O21" i="46"/>
  <c r="O36" i="46"/>
  <c r="O46" i="46"/>
  <c r="C141" i="46"/>
  <c r="P16" i="46"/>
  <c r="P21" i="46"/>
  <c r="P36" i="46"/>
  <c r="O42" i="46"/>
  <c r="O39" i="46"/>
  <c r="P46" i="46"/>
  <c r="P42" i="46"/>
  <c r="D139" i="46"/>
  <c r="O10" i="46"/>
  <c r="O24" i="46"/>
  <c r="P27" i="46"/>
  <c r="C139" i="46"/>
  <c r="P10" i="46"/>
  <c r="O7" i="46"/>
  <c r="O18" i="46"/>
  <c r="O13" i="46"/>
  <c r="O30" i="46"/>
  <c r="Q10" i="46"/>
  <c r="Q18" i="46"/>
  <c r="O27" i="46"/>
  <c r="Q30" i="46"/>
  <c r="Q42" i="46"/>
  <c r="AA47" i="46"/>
  <c r="X57" i="46"/>
  <c r="Q63" i="46"/>
  <c r="X65" i="46"/>
  <c r="Q71" i="46"/>
  <c r="X77" i="46"/>
  <c r="Q83" i="46"/>
  <c r="X89" i="46"/>
  <c r="AA92" i="46"/>
  <c r="X93" i="46"/>
  <c r="F139" i="46"/>
  <c r="E140" i="46"/>
  <c r="D141" i="46"/>
  <c r="C140" i="46"/>
  <c r="R18" i="46"/>
  <c r="R30" i="46"/>
  <c r="R42" i="46"/>
  <c r="Y65" i="46"/>
  <c r="Y77" i="46"/>
  <c r="Y89" i="46"/>
  <c r="Y93" i="46"/>
  <c r="W94" i="46"/>
  <c r="F140" i="46"/>
  <c r="E141" i="46"/>
  <c r="R27" i="46"/>
  <c r="R39" i="46"/>
  <c r="Y74" i="46"/>
  <c r="Y86" i="46"/>
  <c r="L139" i="46"/>
  <c r="X94" i="46"/>
  <c r="Q16" i="46"/>
  <c r="Q24" i="46"/>
  <c r="Q57" i="46"/>
  <c r="X63" i="46"/>
  <c r="Q65" i="46"/>
  <c r="X71" i="46"/>
  <c r="Q77" i="46"/>
  <c r="Q89" i="46"/>
  <c r="O94" i="46"/>
  <c r="AA94" i="46"/>
  <c r="M139" i="46"/>
  <c r="R16" i="46"/>
  <c r="R24" i="46"/>
  <c r="Y63" i="46"/>
  <c r="Y71" i="46"/>
  <c r="AB84" i="45"/>
  <c r="AB91" i="45"/>
  <c r="AB79" i="45"/>
  <c r="AB82" i="45"/>
  <c r="O101" i="45"/>
  <c r="AB58" i="45"/>
  <c r="W60" i="45"/>
  <c r="W68" i="45"/>
  <c r="O109" i="45"/>
  <c r="O116" i="45"/>
  <c r="AB72" i="45"/>
  <c r="W74" i="45"/>
  <c r="AB70" i="45"/>
  <c r="W77" i="45"/>
  <c r="AB12" i="45"/>
  <c r="AB14" i="45"/>
  <c r="P33" i="45"/>
  <c r="AB88" i="45"/>
  <c r="P21" i="45"/>
  <c r="P30" i="45"/>
  <c r="X42" i="45"/>
  <c r="X74" i="45"/>
  <c r="AA92" i="45"/>
  <c r="M140" i="45"/>
  <c r="M141" i="45"/>
  <c r="P18" i="45"/>
  <c r="P24" i="45"/>
  <c r="P27" i="45"/>
  <c r="O102" i="45"/>
  <c r="P10" i="45"/>
  <c r="P13" i="45"/>
  <c r="P36" i="45"/>
  <c r="W46" i="45"/>
  <c r="X57" i="45"/>
  <c r="P94" i="45"/>
  <c r="P7" i="45"/>
  <c r="P16" i="45"/>
  <c r="AB55" i="45"/>
  <c r="X80" i="45"/>
  <c r="O128" i="45"/>
  <c r="AB28" i="45"/>
  <c r="AB29" i="45"/>
  <c r="X65" i="45"/>
  <c r="X83" i="45"/>
  <c r="O126" i="45"/>
  <c r="O132" i="45"/>
  <c r="AB11" i="45"/>
  <c r="AB66" i="45"/>
  <c r="W13" i="45"/>
  <c r="Q16" i="45"/>
  <c r="W24" i="45"/>
  <c r="Q27" i="45"/>
  <c r="AB32" i="45"/>
  <c r="R36" i="45"/>
  <c r="P39" i="45"/>
  <c r="AB44" i="45"/>
  <c r="X47" i="45"/>
  <c r="W54" i="45"/>
  <c r="AB59" i="45"/>
  <c r="X60" i="45"/>
  <c r="AB67" i="45"/>
  <c r="X68" i="45"/>
  <c r="AB75" i="45"/>
  <c r="AB76" i="45"/>
  <c r="X77" i="45"/>
  <c r="AB77" i="45" s="1"/>
  <c r="W86" i="45"/>
  <c r="D139" i="45"/>
  <c r="C140" i="45"/>
  <c r="C141" i="45"/>
  <c r="AA94" i="45"/>
  <c r="O125" i="45"/>
  <c r="W47" i="45"/>
  <c r="Q7" i="45"/>
  <c r="R16" i="45"/>
  <c r="Q18" i="45"/>
  <c r="AB22" i="45"/>
  <c r="AB23" i="45"/>
  <c r="R27" i="45"/>
  <c r="W36" i="45"/>
  <c r="Q39" i="45"/>
  <c r="Y46" i="45"/>
  <c r="Y47" i="45"/>
  <c r="X54" i="45"/>
  <c r="W89" i="45"/>
  <c r="E139" i="45"/>
  <c r="D140" i="45"/>
  <c r="O127" i="45"/>
  <c r="O129" i="45"/>
  <c r="O130" i="45"/>
  <c r="O131" i="45"/>
  <c r="R7" i="45"/>
  <c r="W16" i="45"/>
  <c r="R18" i="45"/>
  <c r="AB25" i="45"/>
  <c r="W27" i="45"/>
  <c r="Q30" i="45"/>
  <c r="AB34" i="45"/>
  <c r="AB35" i="45"/>
  <c r="R39" i="45"/>
  <c r="Q42" i="45"/>
  <c r="O46" i="45"/>
  <c r="O47" i="45"/>
  <c r="AA47" i="45"/>
  <c r="O60" i="45"/>
  <c r="AB61" i="45"/>
  <c r="W63" i="45"/>
  <c r="O68" i="45"/>
  <c r="AB69" i="45"/>
  <c r="W71" i="45"/>
  <c r="AB85" i="45"/>
  <c r="AB87" i="45"/>
  <c r="X89" i="45"/>
  <c r="AB89" i="45" s="1"/>
  <c r="Q93" i="45"/>
  <c r="Q94" i="45"/>
  <c r="O103" i="45"/>
  <c r="O104" i="45"/>
  <c r="O105" i="45"/>
  <c r="W7" i="45"/>
  <c r="Q10" i="45"/>
  <c r="AB15" i="45"/>
  <c r="W18" i="45"/>
  <c r="Q21" i="45"/>
  <c r="R30" i="45"/>
  <c r="AB37" i="45"/>
  <c r="W39" i="45"/>
  <c r="R42" i="45"/>
  <c r="P46" i="45"/>
  <c r="P47" i="45"/>
  <c r="W57" i="45"/>
  <c r="X63" i="45"/>
  <c r="W65" i="45"/>
  <c r="X71" i="45"/>
  <c r="R93" i="45"/>
  <c r="R94" i="45"/>
  <c r="W30" i="45"/>
  <c r="W42" i="45"/>
  <c r="Q46" i="45"/>
  <c r="Q47" i="45"/>
  <c r="P92" i="45"/>
  <c r="K139" i="45"/>
  <c r="W10" i="45"/>
  <c r="AB38" i="45"/>
  <c r="R46" i="45"/>
  <c r="R47" i="45"/>
  <c r="W93" i="45"/>
  <c r="K141" i="45"/>
  <c r="O112" i="45"/>
  <c r="O113" i="45"/>
  <c r="O114" i="45"/>
  <c r="O115" i="45"/>
  <c r="F139" i="45"/>
  <c r="AB8" i="45"/>
  <c r="AB9" i="45"/>
  <c r="AB31" i="45"/>
  <c r="AB40" i="45"/>
  <c r="AB41" i="45"/>
  <c r="AB43" i="45"/>
  <c r="AB73" i="45"/>
  <c r="O80" i="45"/>
  <c r="AB81" i="45"/>
  <c r="W83" i="45"/>
  <c r="Q89" i="45"/>
  <c r="M139" i="45"/>
  <c r="X93" i="45"/>
  <c r="L141" i="45"/>
  <c r="O117" i="45"/>
  <c r="O120" i="45"/>
  <c r="D141" i="45"/>
  <c r="Y93" i="45"/>
  <c r="W94" i="45"/>
  <c r="F140" i="45"/>
  <c r="E141" i="45"/>
  <c r="E140" i="45"/>
  <c r="O57" i="45"/>
  <c r="O65" i="45"/>
  <c r="O77" i="45"/>
  <c r="X86" i="45"/>
  <c r="O89" i="45"/>
  <c r="O93" i="45"/>
  <c r="AA93" i="45"/>
  <c r="X94" i="45"/>
  <c r="F141" i="45"/>
  <c r="P93" i="45"/>
  <c r="Y94" i="45"/>
  <c r="K140" i="45"/>
  <c r="X46" i="45"/>
  <c r="O54" i="45"/>
  <c r="O74" i="45"/>
  <c r="O86" i="45"/>
  <c r="O94" i="45"/>
  <c r="L140" i="45"/>
  <c r="C139" i="45"/>
  <c r="O63" i="45"/>
  <c r="O71" i="45"/>
  <c r="AB16" i="30"/>
  <c r="O68" i="30"/>
  <c r="O69" i="30"/>
  <c r="AB23" i="28"/>
  <c r="AB17" i="30"/>
  <c r="O104" i="28"/>
  <c r="AB26" i="28"/>
  <c r="AB25" i="28"/>
  <c r="AB24" i="28"/>
  <c r="K19" i="30"/>
  <c r="K71" i="30" s="1"/>
  <c r="AB48" i="33"/>
  <c r="AA57" i="33"/>
  <c r="O53" i="33"/>
  <c r="P53" i="33"/>
  <c r="Q53" i="33"/>
  <c r="R53" i="33"/>
  <c r="W53" i="33"/>
  <c r="X53" i="33"/>
  <c r="Y53" i="33"/>
  <c r="O54" i="33"/>
  <c r="P54" i="33"/>
  <c r="Q54" i="33"/>
  <c r="R54" i="33"/>
  <c r="W54" i="33"/>
  <c r="X54" i="33"/>
  <c r="Y54" i="33"/>
  <c r="O55" i="33"/>
  <c r="P55" i="33"/>
  <c r="Q55" i="33"/>
  <c r="R55" i="33"/>
  <c r="W55" i="33"/>
  <c r="X55" i="33"/>
  <c r="Y55" i="33"/>
  <c r="O56" i="33"/>
  <c r="P56" i="33"/>
  <c r="Q56" i="33"/>
  <c r="R56" i="33"/>
  <c r="W56" i="33"/>
  <c r="X56" i="33"/>
  <c r="Y56" i="33"/>
  <c r="O57" i="33"/>
  <c r="P57" i="33"/>
  <c r="Q57" i="33"/>
  <c r="R57" i="33"/>
  <c r="W57" i="33"/>
  <c r="X57" i="33"/>
  <c r="Y57" i="33"/>
  <c r="O58" i="33"/>
  <c r="P58" i="33"/>
  <c r="Q58" i="33"/>
  <c r="R58" i="33"/>
  <c r="W58" i="33"/>
  <c r="X58" i="33"/>
  <c r="Y58" i="33"/>
  <c r="O60" i="33"/>
  <c r="P60" i="33"/>
  <c r="Q60" i="33"/>
  <c r="R60" i="33"/>
  <c r="W60" i="33"/>
  <c r="X60" i="33"/>
  <c r="Y60" i="33"/>
  <c r="R52" i="33"/>
  <c r="R44" i="33"/>
  <c r="R45" i="33"/>
  <c r="R46" i="33"/>
  <c r="R47" i="33"/>
  <c r="R48" i="33"/>
  <c r="R49" i="33"/>
  <c r="R50" i="33"/>
  <c r="R43" i="33"/>
  <c r="C28" i="33"/>
  <c r="D28" i="33"/>
  <c r="C29" i="33"/>
  <c r="D29" i="33"/>
  <c r="C30" i="33"/>
  <c r="D30" i="33"/>
  <c r="C31" i="33"/>
  <c r="D31" i="33"/>
  <c r="C32" i="33"/>
  <c r="D32" i="33"/>
  <c r="C33" i="33"/>
  <c r="D33" i="33"/>
  <c r="C35" i="33"/>
  <c r="O25" i="33"/>
  <c r="P25" i="33"/>
  <c r="Q25" i="33"/>
  <c r="X25" i="33"/>
  <c r="Y25" i="33"/>
  <c r="AA25" i="33"/>
  <c r="O18" i="33"/>
  <c r="P18" i="33"/>
  <c r="Q18" i="33"/>
  <c r="X18" i="33"/>
  <c r="Y18" i="33"/>
  <c r="AA18" i="33"/>
  <c r="O19" i="33"/>
  <c r="P19" i="33"/>
  <c r="Q19" i="33"/>
  <c r="X19" i="33"/>
  <c r="Y19" i="33"/>
  <c r="O20" i="33"/>
  <c r="P20" i="33"/>
  <c r="Q20" i="33"/>
  <c r="X20" i="33"/>
  <c r="Y20" i="33"/>
  <c r="O21" i="33"/>
  <c r="P21" i="33"/>
  <c r="Q21" i="33"/>
  <c r="X21" i="33"/>
  <c r="Y21" i="33"/>
  <c r="O22" i="33"/>
  <c r="P22" i="33"/>
  <c r="Q22" i="33"/>
  <c r="X22" i="33"/>
  <c r="Y22" i="33"/>
  <c r="O23" i="33"/>
  <c r="P23" i="33"/>
  <c r="Q23" i="33"/>
  <c r="X23" i="33"/>
  <c r="Y23" i="33"/>
  <c r="O15" i="33"/>
  <c r="P15" i="33"/>
  <c r="Q15" i="33"/>
  <c r="O9" i="33"/>
  <c r="P9" i="33"/>
  <c r="Q9" i="33"/>
  <c r="O10" i="33"/>
  <c r="P10" i="33"/>
  <c r="Q10" i="33"/>
  <c r="O11" i="33"/>
  <c r="P11" i="33"/>
  <c r="Q11" i="33"/>
  <c r="O12" i="33"/>
  <c r="P12" i="33"/>
  <c r="Q12" i="33"/>
  <c r="O13" i="33"/>
  <c r="P13" i="33"/>
  <c r="Q13" i="33"/>
  <c r="O14" i="33"/>
  <c r="AA33" i="33" s="1"/>
  <c r="P14" i="33"/>
  <c r="Q14" i="33"/>
  <c r="R7" i="33"/>
  <c r="R26" i="33" s="1"/>
  <c r="C63" i="33"/>
  <c r="C98" i="33" s="1"/>
  <c r="D63" i="33"/>
  <c r="D98" i="33" s="1"/>
  <c r="E63" i="33"/>
  <c r="E98" i="33" s="1"/>
  <c r="F63" i="33"/>
  <c r="F98" i="33" s="1"/>
  <c r="H63" i="33"/>
  <c r="H98" i="33" s="1"/>
  <c r="K63" i="33"/>
  <c r="K98" i="33" s="1"/>
  <c r="C64" i="33"/>
  <c r="C99" i="33" s="1"/>
  <c r="D64" i="33"/>
  <c r="D99" i="33" s="1"/>
  <c r="E64" i="33"/>
  <c r="E99" i="33" s="1"/>
  <c r="F64" i="33"/>
  <c r="F99" i="33" s="1"/>
  <c r="H64" i="33"/>
  <c r="H99" i="33" s="1"/>
  <c r="K64" i="33"/>
  <c r="K99" i="33" s="1"/>
  <c r="O99" i="33"/>
  <c r="C65" i="33"/>
  <c r="D65" i="33"/>
  <c r="D100" i="33" s="1"/>
  <c r="E65" i="33"/>
  <c r="E100" i="33" s="1"/>
  <c r="F65" i="33"/>
  <c r="F100" i="33" s="1"/>
  <c r="H65" i="33"/>
  <c r="H100" i="33" s="1"/>
  <c r="K65" i="33"/>
  <c r="K100" i="33" s="1"/>
  <c r="C66" i="33"/>
  <c r="D66" i="33"/>
  <c r="D101" i="33" s="1"/>
  <c r="E66" i="33"/>
  <c r="E101" i="33" s="1"/>
  <c r="F66" i="33"/>
  <c r="F101" i="33" s="1"/>
  <c r="H66" i="33"/>
  <c r="H101" i="33" s="1"/>
  <c r="K66" i="33"/>
  <c r="K101" i="33" s="1"/>
  <c r="O101" i="33"/>
  <c r="C67" i="33"/>
  <c r="D67" i="33"/>
  <c r="E67" i="33"/>
  <c r="F67" i="33"/>
  <c r="H67" i="33"/>
  <c r="H102" i="33" s="1"/>
  <c r="K67" i="33"/>
  <c r="K102" i="33" s="1"/>
  <c r="O102" i="33"/>
  <c r="C68" i="33"/>
  <c r="D68" i="33"/>
  <c r="E68" i="33"/>
  <c r="E103" i="33" s="1"/>
  <c r="F68" i="33"/>
  <c r="F103" i="33" s="1"/>
  <c r="H68" i="33"/>
  <c r="H103" i="33" s="1"/>
  <c r="K68" i="33"/>
  <c r="K103" i="33" s="1"/>
  <c r="C70" i="33"/>
  <c r="D70" i="33"/>
  <c r="D105" i="33" s="1"/>
  <c r="E70" i="33"/>
  <c r="E105" i="33" s="1"/>
  <c r="F70" i="33"/>
  <c r="F105" i="33" s="1"/>
  <c r="H70" i="33"/>
  <c r="H105" i="33" s="1"/>
  <c r="K70" i="33"/>
  <c r="K105" i="33" s="1"/>
  <c r="F62" i="33"/>
  <c r="F97" i="33" s="1"/>
  <c r="H62" i="33"/>
  <c r="H97" i="33" s="1"/>
  <c r="F96" i="33"/>
  <c r="X69" i="33"/>
  <c r="Y69" i="33"/>
  <c r="R74" i="28"/>
  <c r="AA61" i="28"/>
  <c r="AA65" i="28"/>
  <c r="Q57" i="28"/>
  <c r="R57" i="28"/>
  <c r="T57" i="28"/>
  <c r="W57" i="28"/>
  <c r="X57" i="28"/>
  <c r="Y57" i="28"/>
  <c r="Q58" i="28"/>
  <c r="R58" i="28"/>
  <c r="T58" i="28"/>
  <c r="W58" i="28"/>
  <c r="X58" i="28"/>
  <c r="Y58" i="28"/>
  <c r="Q59" i="28"/>
  <c r="R59" i="28"/>
  <c r="T59" i="28"/>
  <c r="W59" i="28"/>
  <c r="X59" i="28"/>
  <c r="Y59" i="28"/>
  <c r="Q60" i="28"/>
  <c r="R60" i="28"/>
  <c r="T60" i="28"/>
  <c r="W60" i="28"/>
  <c r="X60" i="28"/>
  <c r="Y60" i="28"/>
  <c r="Q61" i="28"/>
  <c r="R61" i="28"/>
  <c r="T61" i="28"/>
  <c r="W61" i="28"/>
  <c r="X61" i="28"/>
  <c r="Y61" i="28"/>
  <c r="Q62" i="28"/>
  <c r="R62" i="28"/>
  <c r="T62" i="28"/>
  <c r="W62" i="28"/>
  <c r="X62" i="28"/>
  <c r="Y62" i="28"/>
  <c r="Q63" i="28"/>
  <c r="R63" i="28"/>
  <c r="T63" i="28"/>
  <c r="W63" i="28"/>
  <c r="Q64" i="28"/>
  <c r="R64" i="28"/>
  <c r="T64" i="28"/>
  <c r="W64" i="28"/>
  <c r="X64" i="28"/>
  <c r="Y64" i="28"/>
  <c r="Q65" i="28"/>
  <c r="R65" i="28"/>
  <c r="T65" i="28"/>
  <c r="W65" i="28"/>
  <c r="X65" i="28"/>
  <c r="Y65" i="28"/>
  <c r="R56" i="28"/>
  <c r="Q47" i="28"/>
  <c r="R47" i="28"/>
  <c r="T47" i="28"/>
  <c r="W47" i="28"/>
  <c r="X47" i="28"/>
  <c r="Y47" i="28"/>
  <c r="AA47" i="28"/>
  <c r="Q48" i="28"/>
  <c r="R48" i="28"/>
  <c r="T48" i="28"/>
  <c r="W48" i="28"/>
  <c r="X48" i="28"/>
  <c r="Y48" i="28"/>
  <c r="AA48" i="28"/>
  <c r="Q49" i="28"/>
  <c r="R49" i="28"/>
  <c r="T49" i="28"/>
  <c r="W49" i="28"/>
  <c r="X49" i="28"/>
  <c r="Y49" i="28"/>
  <c r="AA49" i="28"/>
  <c r="Q50" i="28"/>
  <c r="R50" i="28"/>
  <c r="T50" i="28"/>
  <c r="W50" i="28"/>
  <c r="X50" i="28"/>
  <c r="Y50" i="28"/>
  <c r="AA50" i="28"/>
  <c r="Q51" i="28"/>
  <c r="R51" i="28"/>
  <c r="T51" i="28"/>
  <c r="W51" i="28"/>
  <c r="X51" i="28"/>
  <c r="Y51" i="28"/>
  <c r="Q52" i="28"/>
  <c r="R52" i="28"/>
  <c r="T52" i="28"/>
  <c r="W52" i="28"/>
  <c r="X52" i="28"/>
  <c r="Y52" i="28"/>
  <c r="Q53" i="28"/>
  <c r="R53" i="28"/>
  <c r="T53" i="28"/>
  <c r="W53" i="28"/>
  <c r="X53" i="28"/>
  <c r="Y53" i="28"/>
  <c r="Q54" i="28"/>
  <c r="R54" i="28"/>
  <c r="T54" i="28"/>
  <c r="W54" i="28"/>
  <c r="X54" i="28"/>
  <c r="Y54" i="28"/>
  <c r="AA54" i="28"/>
  <c r="R46" i="28"/>
  <c r="R45" i="28"/>
  <c r="R19" i="28"/>
  <c r="R20" i="28"/>
  <c r="R21" i="28"/>
  <c r="R22" i="28"/>
  <c r="R27" i="28"/>
  <c r="R18" i="28"/>
  <c r="R16" i="28"/>
  <c r="Q9" i="28"/>
  <c r="R9" i="28"/>
  <c r="T9" i="28"/>
  <c r="W9" i="28"/>
  <c r="X9" i="28"/>
  <c r="Y9" i="28"/>
  <c r="AA9" i="28"/>
  <c r="Q10" i="28"/>
  <c r="R10" i="28"/>
  <c r="T10" i="28"/>
  <c r="W10" i="28"/>
  <c r="X10" i="28"/>
  <c r="Y10" i="28"/>
  <c r="AA10" i="28"/>
  <c r="Q11" i="28"/>
  <c r="R11" i="28"/>
  <c r="T11" i="28"/>
  <c r="W11" i="28"/>
  <c r="X11" i="28"/>
  <c r="Y11" i="28"/>
  <c r="AA11" i="28"/>
  <c r="Q12" i="28"/>
  <c r="R12" i="28"/>
  <c r="T12" i="28"/>
  <c r="W12" i="28"/>
  <c r="X12" i="28"/>
  <c r="Y12" i="28"/>
  <c r="AA12" i="28"/>
  <c r="Q13" i="28"/>
  <c r="R13" i="28"/>
  <c r="T13" i="28"/>
  <c r="W13" i="28"/>
  <c r="X13" i="28"/>
  <c r="Y13" i="28"/>
  <c r="AA13" i="28"/>
  <c r="Q14" i="28"/>
  <c r="R14" i="28"/>
  <c r="T14" i="28"/>
  <c r="W14" i="28"/>
  <c r="X14" i="28"/>
  <c r="Y14" i="28"/>
  <c r="Q15" i="28"/>
  <c r="R15" i="28"/>
  <c r="T15" i="28"/>
  <c r="W15" i="28"/>
  <c r="X15" i="28"/>
  <c r="Y15" i="28"/>
  <c r="R8" i="28"/>
  <c r="Q42" i="30"/>
  <c r="R42" i="30"/>
  <c r="T42" i="30"/>
  <c r="W42" i="30"/>
  <c r="X42" i="30"/>
  <c r="Y42" i="30"/>
  <c r="Q43" i="30"/>
  <c r="R43" i="30"/>
  <c r="T43" i="30"/>
  <c r="W43" i="30"/>
  <c r="X43" i="30"/>
  <c r="Y43" i="30"/>
  <c r="Q44" i="30"/>
  <c r="R44" i="30"/>
  <c r="T44" i="30"/>
  <c r="W44" i="30"/>
  <c r="X44" i="30"/>
  <c r="Y44" i="30"/>
  <c r="R40" i="30"/>
  <c r="R41" i="30"/>
  <c r="R39" i="30"/>
  <c r="R35" i="30"/>
  <c r="R36" i="30"/>
  <c r="R37" i="30"/>
  <c r="R34" i="30"/>
  <c r="R7" i="30"/>
  <c r="T7" i="30"/>
  <c r="R8" i="30"/>
  <c r="T8" i="30"/>
  <c r="W8" i="30"/>
  <c r="R9" i="30"/>
  <c r="T9" i="30"/>
  <c r="R10" i="30"/>
  <c r="T10" i="30"/>
  <c r="R11" i="30"/>
  <c r="T11" i="30"/>
  <c r="R12" i="30"/>
  <c r="T12" i="30"/>
  <c r="R13" i="30"/>
  <c r="W13" i="30"/>
  <c r="R14" i="30"/>
  <c r="T14" i="30"/>
  <c r="W14" i="30"/>
  <c r="R15" i="30"/>
  <c r="T15" i="30"/>
  <c r="W15" i="30"/>
  <c r="R18" i="30"/>
  <c r="T18" i="30"/>
  <c r="W18" i="30"/>
  <c r="R21" i="30"/>
  <c r="R23" i="30"/>
  <c r="R24" i="30"/>
  <c r="R25" i="30"/>
  <c r="R26" i="30"/>
  <c r="T26" i="30"/>
  <c r="R20" i="30"/>
  <c r="F45" i="30"/>
  <c r="F71" i="30" s="1"/>
  <c r="R7" i="28"/>
  <c r="F83" i="28"/>
  <c r="R55" i="28"/>
  <c r="F67" i="28"/>
  <c r="F68" i="28"/>
  <c r="F69" i="28"/>
  <c r="F70" i="28"/>
  <c r="F71" i="28"/>
  <c r="R73" i="28"/>
  <c r="R75" i="28"/>
  <c r="F76" i="28"/>
  <c r="L68" i="28"/>
  <c r="M68" i="28"/>
  <c r="L69" i="28"/>
  <c r="M69" i="28"/>
  <c r="L70" i="28"/>
  <c r="M70" i="28"/>
  <c r="L71" i="28"/>
  <c r="M71" i="28"/>
  <c r="L72" i="28"/>
  <c r="M72" i="28"/>
  <c r="L73" i="28"/>
  <c r="M73" i="28"/>
  <c r="L75" i="28"/>
  <c r="M75" i="28"/>
  <c r="L76" i="28"/>
  <c r="M76" i="28"/>
  <c r="D29" i="28"/>
  <c r="E29" i="28"/>
  <c r="F29" i="28"/>
  <c r="K29" i="28"/>
  <c r="L29" i="28"/>
  <c r="M29" i="28"/>
  <c r="D30" i="28"/>
  <c r="E30" i="28"/>
  <c r="F30" i="28"/>
  <c r="K30" i="28"/>
  <c r="L30" i="28"/>
  <c r="M30" i="28"/>
  <c r="D31" i="28"/>
  <c r="E31" i="28"/>
  <c r="F31" i="28"/>
  <c r="K31" i="28"/>
  <c r="L31" i="28"/>
  <c r="M31" i="28"/>
  <c r="D32" i="28"/>
  <c r="E32" i="28"/>
  <c r="F32" i="28"/>
  <c r="K32" i="28"/>
  <c r="L32" i="28"/>
  <c r="M32" i="28"/>
  <c r="D33" i="28"/>
  <c r="E33" i="28"/>
  <c r="F33" i="28"/>
  <c r="K33" i="28"/>
  <c r="L33" i="28"/>
  <c r="M33" i="28"/>
  <c r="D34" i="28"/>
  <c r="E34" i="28"/>
  <c r="F34" i="28"/>
  <c r="K34" i="28"/>
  <c r="L34" i="28"/>
  <c r="M34" i="28"/>
  <c r="D35" i="28"/>
  <c r="E35" i="28"/>
  <c r="E112" i="28" s="1"/>
  <c r="F35" i="28"/>
  <c r="F112" i="28" s="1"/>
  <c r="K35" i="28"/>
  <c r="L35" i="28"/>
  <c r="M35" i="28"/>
  <c r="D37" i="28"/>
  <c r="D114" i="28" s="1"/>
  <c r="E37" i="28"/>
  <c r="E114" i="28" s="1"/>
  <c r="F37" i="28"/>
  <c r="F114" i="28" s="1"/>
  <c r="K37" i="28"/>
  <c r="L37" i="28"/>
  <c r="M37" i="28"/>
  <c r="D38" i="28"/>
  <c r="E38" i="28"/>
  <c r="F38" i="28"/>
  <c r="K38" i="28"/>
  <c r="L38" i="28"/>
  <c r="M38" i="28"/>
  <c r="C30" i="28"/>
  <c r="C31" i="28"/>
  <c r="C32" i="28"/>
  <c r="C33" i="28"/>
  <c r="C34" i="28"/>
  <c r="C35" i="28"/>
  <c r="C37" i="28"/>
  <c r="C38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T55" i="12"/>
  <c r="R56" i="12"/>
  <c r="T56" i="12"/>
  <c r="R57" i="12"/>
  <c r="T57" i="12"/>
  <c r="T58" i="12"/>
  <c r="R59" i="12"/>
  <c r="T59" i="12"/>
  <c r="R60" i="12"/>
  <c r="T60" i="12"/>
  <c r="T61" i="12"/>
  <c r="R62" i="12"/>
  <c r="T62" i="12"/>
  <c r="R63" i="12"/>
  <c r="T63" i="12"/>
  <c r="T64" i="12"/>
  <c r="R65" i="12"/>
  <c r="R66" i="12"/>
  <c r="T67" i="12"/>
  <c r="R68" i="12"/>
  <c r="T68" i="12"/>
  <c r="R69" i="12"/>
  <c r="T69" i="12"/>
  <c r="T70" i="12"/>
  <c r="R71" i="12"/>
  <c r="T71" i="12"/>
  <c r="R72" i="12"/>
  <c r="T72" i="12"/>
  <c r="T73" i="12"/>
  <c r="R74" i="12"/>
  <c r="T74" i="12"/>
  <c r="R75" i="12"/>
  <c r="T75" i="12"/>
  <c r="T76" i="12"/>
  <c r="R77" i="12"/>
  <c r="T77" i="12"/>
  <c r="R78" i="12"/>
  <c r="T78" i="12"/>
  <c r="T79" i="12"/>
  <c r="R80" i="12"/>
  <c r="T80" i="12"/>
  <c r="R81" i="12"/>
  <c r="T81" i="12"/>
  <c r="T82" i="12"/>
  <c r="R83" i="12"/>
  <c r="T83" i="12"/>
  <c r="R84" i="12"/>
  <c r="T84" i="12"/>
  <c r="T85" i="12"/>
  <c r="R86" i="12"/>
  <c r="T86" i="12"/>
  <c r="R87" i="12"/>
  <c r="T87" i="12"/>
  <c r="T88" i="12"/>
  <c r="R89" i="12"/>
  <c r="T89" i="12"/>
  <c r="R90" i="12"/>
  <c r="T90" i="12"/>
  <c r="T91" i="12"/>
  <c r="R92" i="12"/>
  <c r="T92" i="12"/>
  <c r="R93" i="12"/>
  <c r="T93" i="12"/>
  <c r="F47" i="12"/>
  <c r="F48" i="12"/>
  <c r="R8" i="12"/>
  <c r="R9" i="12"/>
  <c r="R11" i="12"/>
  <c r="R12" i="12"/>
  <c r="R14" i="12"/>
  <c r="R15" i="12"/>
  <c r="R17" i="12"/>
  <c r="R18" i="12"/>
  <c r="R20" i="12"/>
  <c r="R21" i="12"/>
  <c r="R23" i="12"/>
  <c r="R24" i="12"/>
  <c r="R26" i="12"/>
  <c r="R27" i="12"/>
  <c r="R29" i="12"/>
  <c r="R30" i="12"/>
  <c r="R32" i="12"/>
  <c r="R33" i="12"/>
  <c r="R35" i="12"/>
  <c r="R36" i="12"/>
  <c r="R38" i="12"/>
  <c r="R39" i="12"/>
  <c r="R41" i="12"/>
  <c r="R42" i="12"/>
  <c r="R44" i="12"/>
  <c r="R45" i="12"/>
  <c r="F94" i="12"/>
  <c r="R55" i="12" s="1"/>
  <c r="F95" i="12"/>
  <c r="F96" i="12"/>
  <c r="R96" i="12" s="1"/>
  <c r="C101" i="33" l="1"/>
  <c r="C105" i="33"/>
  <c r="C100" i="33"/>
  <c r="AB63" i="45"/>
  <c r="O45" i="45"/>
  <c r="AB42" i="46"/>
  <c r="AB83" i="45"/>
  <c r="Y33" i="33"/>
  <c r="Y30" i="33"/>
  <c r="Y31" i="33"/>
  <c r="Y34" i="33"/>
  <c r="Y29" i="33"/>
  <c r="Y32" i="33"/>
  <c r="Y28" i="33"/>
  <c r="X33" i="33"/>
  <c r="X34" i="33"/>
  <c r="X32" i="33"/>
  <c r="X28" i="33"/>
  <c r="X31" i="33"/>
  <c r="X30" i="33"/>
  <c r="X29" i="33"/>
  <c r="AB30" i="47"/>
  <c r="AB54" i="45"/>
  <c r="AB46" i="47"/>
  <c r="AB7" i="47"/>
  <c r="AB21" i="47"/>
  <c r="AB39" i="46"/>
  <c r="AB21" i="45"/>
  <c r="AB69" i="33"/>
  <c r="F109" i="28"/>
  <c r="F108" i="28"/>
  <c r="F110" i="28"/>
  <c r="F107" i="28"/>
  <c r="AB47" i="47"/>
  <c r="AB16" i="47"/>
  <c r="AB24" i="47"/>
  <c r="P45" i="47"/>
  <c r="Q92" i="47"/>
  <c r="AB57" i="47"/>
  <c r="AB18" i="47"/>
  <c r="AB60" i="46"/>
  <c r="AB68" i="46"/>
  <c r="AB80" i="46"/>
  <c r="P92" i="46"/>
  <c r="AB86" i="46"/>
  <c r="AB21" i="46"/>
  <c r="R92" i="45"/>
  <c r="AB74" i="45"/>
  <c r="Q92" i="45"/>
  <c r="S7" i="21"/>
  <c r="S21" i="21"/>
  <c r="R18" i="20"/>
  <c r="R18" i="36"/>
  <c r="R69" i="33"/>
  <c r="S69" i="33"/>
  <c r="T69" i="33"/>
  <c r="AB22" i="33"/>
  <c r="T70" i="33"/>
  <c r="T68" i="33"/>
  <c r="T67" i="33"/>
  <c r="T66" i="33"/>
  <c r="T65" i="33"/>
  <c r="T64" i="33"/>
  <c r="T63" i="33"/>
  <c r="AB19" i="33"/>
  <c r="AB21" i="33"/>
  <c r="S63" i="33"/>
  <c r="S65" i="33"/>
  <c r="S64" i="33"/>
  <c r="S67" i="33"/>
  <c r="S62" i="33"/>
  <c r="S68" i="33"/>
  <c r="S70" i="33"/>
  <c r="S66" i="33"/>
  <c r="T62" i="33"/>
  <c r="L115" i="28"/>
  <c r="L111" i="28"/>
  <c r="L107" i="28"/>
  <c r="AB89" i="47"/>
  <c r="AB83" i="47"/>
  <c r="AB13" i="47"/>
  <c r="AB10" i="47"/>
  <c r="AB33" i="47"/>
  <c r="AB60" i="45"/>
  <c r="AB65" i="45"/>
  <c r="AB57" i="45"/>
  <c r="AB7" i="46"/>
  <c r="T92" i="47"/>
  <c r="AB68" i="47"/>
  <c r="AB94" i="46"/>
  <c r="AB46" i="46"/>
  <c r="AB16" i="46"/>
  <c r="AB10" i="46"/>
  <c r="AB36" i="46"/>
  <c r="AB68" i="45"/>
  <c r="AB71" i="45"/>
  <c r="Y92" i="45"/>
  <c r="AB30" i="45"/>
  <c r="AB24" i="45"/>
  <c r="AB18" i="45"/>
  <c r="AB20" i="33"/>
  <c r="AB23" i="33"/>
  <c r="AB54" i="47"/>
  <c r="AB27" i="47"/>
  <c r="AB33" i="46"/>
  <c r="AB80" i="45"/>
  <c r="O103" i="33"/>
  <c r="AA68" i="33"/>
  <c r="R19" i="30"/>
  <c r="M115" i="28"/>
  <c r="AA36" i="28"/>
  <c r="M111" i="28"/>
  <c r="M107" i="28"/>
  <c r="R29" i="28"/>
  <c r="F105" i="28"/>
  <c r="AB65" i="47"/>
  <c r="AB63" i="47"/>
  <c r="AB74" i="47"/>
  <c r="X45" i="47"/>
  <c r="T45" i="47"/>
  <c r="W92" i="46"/>
  <c r="AB63" i="46"/>
  <c r="AB54" i="46"/>
  <c r="AB57" i="46"/>
  <c r="AB93" i="46"/>
  <c r="AB13" i="46"/>
  <c r="AB27" i="46"/>
  <c r="O141" i="46"/>
  <c r="AB36" i="45"/>
  <c r="AB47" i="45"/>
  <c r="AB42" i="45"/>
  <c r="T92" i="45"/>
  <c r="AB15" i="33"/>
  <c r="AB14" i="33"/>
  <c r="AB13" i="33"/>
  <c r="W7" i="30"/>
  <c r="T25" i="30"/>
  <c r="T24" i="30"/>
  <c r="T23" i="30"/>
  <c r="T21" i="30"/>
  <c r="M110" i="28"/>
  <c r="L110" i="28"/>
  <c r="M109" i="28"/>
  <c r="L109" i="28"/>
  <c r="AA35" i="28"/>
  <c r="M112" i="28"/>
  <c r="M108" i="28"/>
  <c r="L112" i="28"/>
  <c r="L108" i="28"/>
  <c r="O139" i="47"/>
  <c r="AB60" i="47"/>
  <c r="AB74" i="46"/>
  <c r="T92" i="46"/>
  <c r="T45" i="46"/>
  <c r="AB18" i="46"/>
  <c r="AB24" i="46"/>
  <c r="AB47" i="46"/>
  <c r="O140" i="46"/>
  <c r="X45" i="45"/>
  <c r="O139" i="45"/>
  <c r="T45" i="45"/>
  <c r="Y45" i="45"/>
  <c r="R67" i="28"/>
  <c r="F106" i="28"/>
  <c r="R76" i="28"/>
  <c r="F115" i="28"/>
  <c r="AB80" i="47"/>
  <c r="AB77" i="47"/>
  <c r="X92" i="47"/>
  <c r="Y92" i="47"/>
  <c r="AB94" i="47"/>
  <c r="AB93" i="47"/>
  <c r="O141" i="47"/>
  <c r="O140" i="47"/>
  <c r="W92" i="47"/>
  <c r="AB30" i="46"/>
  <c r="AB77" i="46"/>
  <c r="W45" i="46"/>
  <c r="AB27" i="45"/>
  <c r="AB13" i="45"/>
  <c r="AB10" i="45"/>
  <c r="O140" i="45"/>
  <c r="AB7" i="45"/>
  <c r="AB46" i="45"/>
  <c r="O141" i="45"/>
  <c r="O45" i="47"/>
  <c r="P93" i="46"/>
  <c r="R92" i="46"/>
  <c r="O45" i="46"/>
  <c r="O92" i="47"/>
  <c r="P92" i="47"/>
  <c r="Y45" i="47"/>
  <c r="W45" i="47"/>
  <c r="R45" i="46"/>
  <c r="Q92" i="46"/>
  <c r="Q45" i="46"/>
  <c r="P45" i="46"/>
  <c r="Y92" i="46"/>
  <c r="AB89" i="46"/>
  <c r="X92" i="46"/>
  <c r="AB65" i="46"/>
  <c r="Y45" i="46"/>
  <c r="O139" i="46"/>
  <c r="X45" i="46"/>
  <c r="AB71" i="46"/>
  <c r="P45" i="45"/>
  <c r="R45" i="45"/>
  <c r="AB93" i="45"/>
  <c r="W45" i="45"/>
  <c r="Q45" i="45"/>
  <c r="W92" i="45"/>
  <c r="AB94" i="45"/>
  <c r="X92" i="45"/>
  <c r="O92" i="45"/>
  <c r="AB86" i="45"/>
  <c r="R70" i="33"/>
  <c r="AB11" i="33"/>
  <c r="W52" i="30"/>
  <c r="AA33" i="28"/>
  <c r="AB63" i="28"/>
  <c r="AA73" i="28"/>
  <c r="R34" i="28"/>
  <c r="R36" i="28"/>
  <c r="AB18" i="33"/>
  <c r="R67" i="33"/>
  <c r="AB43" i="30"/>
  <c r="AB65" i="28"/>
  <c r="AB61" i="28"/>
  <c r="AB62" i="28"/>
  <c r="AB13" i="28"/>
  <c r="O94" i="28"/>
  <c r="AB12" i="28"/>
  <c r="R38" i="28"/>
  <c r="R31" i="28"/>
  <c r="R35" i="28"/>
  <c r="AB58" i="33"/>
  <c r="AB57" i="33"/>
  <c r="AB25" i="33"/>
  <c r="AB42" i="30"/>
  <c r="T52" i="30"/>
  <c r="T51" i="30"/>
  <c r="AB44" i="30"/>
  <c r="W12" i="30"/>
  <c r="W26" i="30"/>
  <c r="W25" i="30"/>
  <c r="AB64" i="28"/>
  <c r="AB10" i="28"/>
  <c r="AA72" i="28"/>
  <c r="T47" i="30"/>
  <c r="R95" i="12"/>
  <c r="W51" i="30"/>
  <c r="W47" i="30"/>
  <c r="T50" i="30"/>
  <c r="W48" i="30"/>
  <c r="R66" i="33"/>
  <c r="R50" i="30"/>
  <c r="R46" i="30"/>
  <c r="R62" i="33"/>
  <c r="R68" i="33"/>
  <c r="AA74" i="28"/>
  <c r="T49" i="30"/>
  <c r="R68" i="28"/>
  <c r="W50" i="30"/>
  <c r="R47" i="30"/>
  <c r="R71" i="28"/>
  <c r="R49" i="30"/>
  <c r="AA25" i="30"/>
  <c r="AA24" i="30"/>
  <c r="AB50" i="28"/>
  <c r="X70" i="33"/>
  <c r="X68" i="33"/>
  <c r="X67" i="33"/>
  <c r="X66" i="33"/>
  <c r="X65" i="33"/>
  <c r="O100" i="33"/>
  <c r="X64" i="33"/>
  <c r="X63" i="33"/>
  <c r="AB9" i="33"/>
  <c r="R65" i="33"/>
  <c r="R70" i="28"/>
  <c r="AA50" i="30"/>
  <c r="W49" i="30"/>
  <c r="T48" i="30"/>
  <c r="AA51" i="30"/>
  <c r="R63" i="33"/>
  <c r="R51" i="30"/>
  <c r="R69" i="28"/>
  <c r="R52" i="30"/>
  <c r="AB48" i="28"/>
  <c r="AA70" i="33"/>
  <c r="Y68" i="33"/>
  <c r="AA65" i="33"/>
  <c r="AA64" i="33"/>
  <c r="Y63" i="33"/>
  <c r="AB12" i="33"/>
  <c r="R42" i="33"/>
  <c r="R51" i="33"/>
  <c r="R64" i="33"/>
  <c r="R27" i="33"/>
  <c r="R35" i="33"/>
  <c r="R38" i="30"/>
  <c r="R33" i="30"/>
  <c r="R48" i="30"/>
  <c r="T22" i="30"/>
  <c r="R22" i="30"/>
  <c r="AB53" i="28"/>
  <c r="AB52" i="28"/>
  <c r="AB51" i="28"/>
  <c r="AB15" i="28"/>
  <c r="AB11" i="28"/>
  <c r="O87" i="28"/>
  <c r="O86" i="28"/>
  <c r="O85" i="28"/>
  <c r="O84" i="28"/>
  <c r="R66" i="28"/>
  <c r="R72" i="28"/>
  <c r="R37" i="28"/>
  <c r="R17" i="28"/>
  <c r="R28" i="28" s="1"/>
  <c r="R32" i="28"/>
  <c r="R30" i="28"/>
  <c r="R33" i="28"/>
  <c r="T94" i="12"/>
  <c r="R82" i="12"/>
  <c r="R70" i="12"/>
  <c r="R58" i="12"/>
  <c r="R85" i="12"/>
  <c r="R73" i="12"/>
  <c r="R61" i="12"/>
  <c r="F144" i="12"/>
  <c r="F143" i="12"/>
  <c r="R88" i="12"/>
  <c r="R76" i="12"/>
  <c r="R64" i="12"/>
  <c r="R91" i="12"/>
  <c r="R79" i="12"/>
  <c r="R67" i="12"/>
  <c r="AA66" i="33"/>
  <c r="AA67" i="33"/>
  <c r="Y70" i="33"/>
  <c r="Y67" i="33"/>
  <c r="Y66" i="33"/>
  <c r="Y65" i="33"/>
  <c r="Y64" i="33"/>
  <c r="AA63" i="33"/>
  <c r="O78" i="33"/>
  <c r="AA32" i="33"/>
  <c r="AA31" i="33"/>
  <c r="AA28" i="33"/>
  <c r="AB10" i="33"/>
  <c r="AA49" i="30"/>
  <c r="AA48" i="30"/>
  <c r="AA47" i="30"/>
  <c r="O64" i="30"/>
  <c r="O63" i="30"/>
  <c r="O62" i="30"/>
  <c r="O61" i="30"/>
  <c r="O60" i="30"/>
  <c r="W24" i="30"/>
  <c r="W23" i="30"/>
  <c r="W22" i="30"/>
  <c r="O65" i="30"/>
  <c r="W21" i="30"/>
  <c r="AB49" i="28"/>
  <c r="AA71" i="28"/>
  <c r="AB47" i="28"/>
  <c r="AA70" i="28"/>
  <c r="AA69" i="28"/>
  <c r="AB54" i="28"/>
  <c r="AA68" i="28"/>
  <c r="AA76" i="28"/>
  <c r="AA32" i="28"/>
  <c r="O95" i="28"/>
  <c r="AB14" i="28"/>
  <c r="AA31" i="28"/>
  <c r="AA30" i="28"/>
  <c r="AA34" i="28"/>
  <c r="AB9" i="28"/>
  <c r="S24" i="21" l="1"/>
  <c r="AB70" i="33"/>
  <c r="AB45" i="45"/>
  <c r="AB45" i="47"/>
  <c r="AB92" i="45"/>
  <c r="AB92" i="47"/>
  <c r="O75" i="30"/>
  <c r="O77" i="30"/>
  <c r="O112" i="28"/>
  <c r="O73" i="30"/>
  <c r="O76" i="30"/>
  <c r="AB92" i="46"/>
  <c r="AB45" i="46"/>
  <c r="O96" i="33"/>
  <c r="AB64" i="33"/>
  <c r="AB30" i="33"/>
  <c r="R45" i="30"/>
  <c r="O107" i="28"/>
  <c r="AB63" i="33"/>
  <c r="AB65" i="33"/>
  <c r="AB33" i="33"/>
  <c r="AB32" i="33"/>
  <c r="O74" i="30"/>
  <c r="O111" i="28"/>
  <c r="O115" i="28"/>
  <c r="AB66" i="33"/>
  <c r="AB28" i="33"/>
  <c r="AB29" i="33"/>
  <c r="O97" i="33"/>
  <c r="AB68" i="33"/>
  <c r="O108" i="28"/>
  <c r="AB67" i="33"/>
  <c r="O98" i="33"/>
  <c r="R94" i="12"/>
  <c r="O109" i="28"/>
  <c r="R61" i="33"/>
  <c r="O110" i="28"/>
  <c r="AB31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R22" i="23" s="1"/>
  <c r="F45" i="23"/>
  <c r="R46" i="23" s="1"/>
  <c r="F31" i="23"/>
  <c r="R33" i="23" s="1"/>
  <c r="X29" i="23"/>
  <c r="F7" i="23"/>
  <c r="R10" i="23" s="1"/>
  <c r="F31" i="22"/>
  <c r="R36" i="22" s="1"/>
  <c r="F7" i="22"/>
  <c r="F45" i="22"/>
  <c r="F69" i="22" s="1"/>
  <c r="F21" i="22"/>
  <c r="R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X5" i="22"/>
  <c r="F45" i="21"/>
  <c r="F21" i="21"/>
  <c r="R22" i="21" l="1"/>
  <c r="S23" i="21"/>
  <c r="R23" i="23"/>
  <c r="R47" i="23"/>
  <c r="F24" i="22"/>
  <c r="R21" i="22" s="1"/>
  <c r="R16" i="23"/>
  <c r="F142" i="12"/>
  <c r="R10" i="12"/>
  <c r="R22" i="12"/>
  <c r="R34" i="12"/>
  <c r="R47" i="12"/>
  <c r="R37" i="12"/>
  <c r="R7" i="12"/>
  <c r="R19" i="12"/>
  <c r="R31" i="12"/>
  <c r="R43" i="12"/>
  <c r="R48" i="12"/>
  <c r="R13" i="12"/>
  <c r="R25" i="12"/>
  <c r="R16" i="12"/>
  <c r="R28" i="12"/>
  <c r="R40" i="12"/>
  <c r="R23" i="22"/>
  <c r="R34" i="22"/>
  <c r="R42" i="22"/>
  <c r="R15" i="22"/>
  <c r="F69" i="21"/>
  <c r="R39" i="23"/>
  <c r="R23" i="21"/>
  <c r="R46" i="21"/>
  <c r="R16" i="22"/>
  <c r="R43" i="22"/>
  <c r="R35" i="22"/>
  <c r="R17" i="23"/>
  <c r="R9" i="23"/>
  <c r="R40" i="23"/>
  <c r="F55" i="22"/>
  <c r="R14" i="22"/>
  <c r="R41" i="22"/>
  <c r="R33" i="22"/>
  <c r="F48" i="23"/>
  <c r="R31" i="23" s="1"/>
  <c r="R15" i="23"/>
  <c r="R38" i="23"/>
  <c r="R8" i="22"/>
  <c r="R13" i="22"/>
  <c r="R40" i="22"/>
  <c r="R46" i="22"/>
  <c r="F24" i="23"/>
  <c r="R21" i="23" s="1"/>
  <c r="R14" i="23"/>
  <c r="R32" i="23"/>
  <c r="R37" i="23"/>
  <c r="F55" i="23"/>
  <c r="R20" i="22"/>
  <c r="R12" i="22"/>
  <c r="R39" i="22"/>
  <c r="R47" i="22"/>
  <c r="R8" i="23"/>
  <c r="R13" i="23"/>
  <c r="R44" i="23"/>
  <c r="R36" i="23"/>
  <c r="R19" i="22"/>
  <c r="R11" i="22"/>
  <c r="R38" i="22"/>
  <c r="R20" i="23"/>
  <c r="R12" i="23"/>
  <c r="R43" i="23"/>
  <c r="R35" i="23"/>
  <c r="F69" i="23"/>
  <c r="R47" i="21"/>
  <c r="R18" i="22"/>
  <c r="R10" i="22"/>
  <c r="R32" i="22"/>
  <c r="R37" i="22"/>
  <c r="R19" i="23"/>
  <c r="R11" i="23"/>
  <c r="R42" i="23"/>
  <c r="R34" i="23"/>
  <c r="R17" i="22"/>
  <c r="R9" i="22"/>
  <c r="R44" i="22"/>
  <c r="R18" i="23"/>
  <c r="R41" i="23"/>
  <c r="F48" i="22"/>
  <c r="R7" i="22"/>
  <c r="R24" i="22" s="1"/>
  <c r="F31" i="21"/>
  <c r="F48" i="21" s="1"/>
  <c r="F7" i="21"/>
  <c r="E25" i="20"/>
  <c r="E26" i="20"/>
  <c r="E25" i="19"/>
  <c r="E26" i="19"/>
  <c r="E25" i="36"/>
  <c r="E26" i="36"/>
  <c r="E18" i="36"/>
  <c r="Q17" i="36" s="1"/>
  <c r="E9" i="36"/>
  <c r="Q7" i="36" s="1"/>
  <c r="F72" i="22" l="1"/>
  <c r="R45" i="23"/>
  <c r="R48" i="23" s="1"/>
  <c r="R7" i="23"/>
  <c r="R24" i="23" s="1"/>
  <c r="R46" i="12"/>
  <c r="Q16" i="36"/>
  <c r="Q18" i="36" s="1"/>
  <c r="R45" i="21"/>
  <c r="F72" i="23"/>
  <c r="R31" i="22"/>
  <c r="R33" i="21"/>
  <c r="R41" i="21"/>
  <c r="R34" i="21"/>
  <c r="R42" i="21"/>
  <c r="R35" i="21"/>
  <c r="R43" i="21"/>
  <c r="R38" i="21"/>
  <c r="R31" i="21"/>
  <c r="F55" i="21"/>
  <c r="R36" i="21"/>
  <c r="R44" i="21"/>
  <c r="R39" i="21"/>
  <c r="R37" i="21"/>
  <c r="R32" i="21"/>
  <c r="R40" i="21"/>
  <c r="Q8" i="36"/>
  <c r="Q9" i="36" s="1"/>
  <c r="E27" i="36"/>
  <c r="R16" i="21"/>
  <c r="R8" i="21"/>
  <c r="R9" i="21"/>
  <c r="R17" i="21"/>
  <c r="R14" i="21"/>
  <c r="R10" i="21"/>
  <c r="R18" i="21"/>
  <c r="R13" i="21"/>
  <c r="R11" i="21"/>
  <c r="R19" i="21"/>
  <c r="R12" i="21"/>
  <c r="R20" i="21"/>
  <c r="R15" i="21"/>
  <c r="F24" i="21"/>
  <c r="R45" i="22"/>
  <c r="E18" i="20"/>
  <c r="E9" i="20"/>
  <c r="E9" i="19"/>
  <c r="E18" i="19"/>
  <c r="W5" i="36"/>
  <c r="Z7" i="36"/>
  <c r="Z8" i="36"/>
  <c r="B9" i="36"/>
  <c r="N7" i="36" s="1"/>
  <c r="C9" i="36"/>
  <c r="O7" i="36" s="1"/>
  <c r="D9" i="36"/>
  <c r="P7" i="36" s="1"/>
  <c r="Z12" i="36"/>
  <c r="A14" i="36"/>
  <c r="K14" i="36"/>
  <c r="W14" i="36"/>
  <c r="W15" i="36"/>
  <c r="X15" i="36"/>
  <c r="O16" i="36"/>
  <c r="Z16" i="36"/>
  <c r="O17" i="36"/>
  <c r="Z17" i="36"/>
  <c r="B18" i="36"/>
  <c r="N17" i="36" s="1"/>
  <c r="D18" i="36"/>
  <c r="P16" i="36" s="1"/>
  <c r="G18" i="36"/>
  <c r="W16" i="36"/>
  <c r="N21" i="36"/>
  <c r="A23" i="36"/>
  <c r="K23" i="36"/>
  <c r="B25" i="36"/>
  <c r="C25" i="36"/>
  <c r="D25" i="36"/>
  <c r="K25" i="36"/>
  <c r="L25" i="36"/>
  <c r="B26" i="36"/>
  <c r="C26" i="36"/>
  <c r="D26" i="36"/>
  <c r="K26" i="36"/>
  <c r="L26" i="36"/>
  <c r="R48" i="21" l="1"/>
  <c r="S17" i="36"/>
  <c r="S16" i="36"/>
  <c r="S18" i="36" s="1"/>
  <c r="G27" i="36"/>
  <c r="W7" i="36"/>
  <c r="W8" i="36"/>
  <c r="X7" i="36"/>
  <c r="X8" i="36"/>
  <c r="B27" i="36"/>
  <c r="N26" i="36"/>
  <c r="R7" i="21"/>
  <c r="R21" i="21"/>
  <c r="R24" i="21" s="1"/>
  <c r="R48" i="22"/>
  <c r="E27" i="20"/>
  <c r="Q16" i="20"/>
  <c r="Q17" i="20"/>
  <c r="Q7" i="20"/>
  <c r="Q8" i="20"/>
  <c r="F72" i="21"/>
  <c r="Q16" i="19"/>
  <c r="Q17" i="19"/>
  <c r="Q7" i="19"/>
  <c r="Q8" i="19"/>
  <c r="E27" i="19"/>
  <c r="N25" i="36"/>
  <c r="O18" i="36"/>
  <c r="C27" i="36"/>
  <c r="N16" i="36"/>
  <c r="N18" i="36" s="1"/>
  <c r="K27" i="36"/>
  <c r="Z18" i="36"/>
  <c r="Z9" i="36"/>
  <c r="D27" i="36"/>
  <c r="P8" i="36"/>
  <c r="P9" i="36" s="1"/>
  <c r="X17" i="36"/>
  <c r="W17" i="36"/>
  <c r="W18" i="36" s="1"/>
  <c r="X16" i="36"/>
  <c r="O8" i="36"/>
  <c r="O9" i="36" s="1"/>
  <c r="N8" i="36"/>
  <c r="N9" i="36" s="1"/>
  <c r="L27" i="36"/>
  <c r="P17" i="36"/>
  <c r="P18" i="36" s="1"/>
  <c r="W9" i="36" l="1"/>
  <c r="AA8" i="36"/>
  <c r="Q9" i="20"/>
  <c r="Q18" i="19"/>
  <c r="Q18" i="20"/>
  <c r="Q9" i="19"/>
  <c r="N27" i="36"/>
  <c r="AA7" i="36"/>
  <c r="X9" i="36"/>
  <c r="X18" i="36"/>
  <c r="AA18" i="36" s="1"/>
  <c r="AA16" i="36"/>
  <c r="AA17" i="36"/>
  <c r="L18" i="20"/>
  <c r="K18" i="20"/>
  <c r="L9" i="20"/>
  <c r="K9" i="20"/>
  <c r="G18" i="19"/>
  <c r="G9" i="19"/>
  <c r="H105" i="28"/>
  <c r="T40" i="30"/>
  <c r="T41" i="30"/>
  <c r="T39" i="30"/>
  <c r="T35" i="30"/>
  <c r="T36" i="30"/>
  <c r="T37" i="30"/>
  <c r="T34" i="30"/>
  <c r="T56" i="28"/>
  <c r="T46" i="28"/>
  <c r="T19" i="28"/>
  <c r="T20" i="28"/>
  <c r="T21" i="28"/>
  <c r="T22" i="28"/>
  <c r="T27" i="28"/>
  <c r="T18" i="28"/>
  <c r="T16" i="28"/>
  <c r="T8" i="28"/>
  <c r="Z9" i="20" l="1"/>
  <c r="AA9" i="36"/>
  <c r="S16" i="19"/>
  <c r="S17" i="19"/>
  <c r="G27" i="19"/>
  <c r="T32" i="28"/>
  <c r="T34" i="28"/>
  <c r="T36" i="28"/>
  <c r="T35" i="28"/>
  <c r="T37" i="28"/>
  <c r="T30" i="28"/>
  <c r="T33" i="28"/>
  <c r="T31" i="28"/>
  <c r="W35" i="28"/>
  <c r="W33" i="28"/>
  <c r="W31" i="28"/>
  <c r="W37" i="28"/>
  <c r="W34" i="28"/>
  <c r="W30" i="28"/>
  <c r="W36" i="28"/>
  <c r="W32" i="28"/>
  <c r="H67" i="28"/>
  <c r="H106" i="28" s="1"/>
  <c r="H68" i="28"/>
  <c r="H107" i="28" s="1"/>
  <c r="H69" i="28"/>
  <c r="H108" i="28" s="1"/>
  <c r="H70" i="28"/>
  <c r="H109" i="28" s="1"/>
  <c r="H71" i="28"/>
  <c r="H110" i="28" s="1"/>
  <c r="H76" i="28"/>
  <c r="H115" i="28" s="1"/>
  <c r="K103" i="12"/>
  <c r="K104" i="12"/>
  <c r="K105" i="12"/>
  <c r="K106" i="12"/>
  <c r="K107" i="12"/>
  <c r="K108" i="12"/>
  <c r="K109" i="12"/>
  <c r="K110" i="12"/>
  <c r="K111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E94" i="12"/>
  <c r="H95" i="12"/>
  <c r="T95" i="12" s="1"/>
  <c r="H96" i="12"/>
  <c r="T96" i="12" s="1"/>
  <c r="H47" i="12"/>
  <c r="K47" i="12"/>
  <c r="H48" i="12"/>
  <c r="K48" i="12"/>
  <c r="H46" i="12"/>
  <c r="K46" i="12"/>
  <c r="H45" i="22"/>
  <c r="H45" i="21"/>
  <c r="T47" i="21" s="1"/>
  <c r="H21" i="21"/>
  <c r="H31" i="21"/>
  <c r="T36" i="21" s="1"/>
  <c r="H7" i="21"/>
  <c r="K7" i="21"/>
  <c r="W9" i="21" l="1"/>
  <c r="W13" i="21"/>
  <c r="W17" i="21"/>
  <c r="W10" i="21"/>
  <c r="W14" i="21"/>
  <c r="W18" i="21"/>
  <c r="W11" i="21"/>
  <c r="W15" i="21"/>
  <c r="W19" i="21"/>
  <c r="W12" i="21"/>
  <c r="W16" i="21"/>
  <c r="W20" i="21"/>
  <c r="T48" i="12"/>
  <c r="T47" i="12"/>
  <c r="T22" i="21"/>
  <c r="H69" i="21"/>
  <c r="T23" i="21"/>
  <c r="W8" i="21"/>
  <c r="T8" i="21"/>
  <c r="H55" i="21"/>
  <c r="T9" i="21"/>
  <c r="T13" i="21"/>
  <c r="T17" i="21"/>
  <c r="T14" i="21"/>
  <c r="T18" i="21"/>
  <c r="T10" i="21"/>
  <c r="T12" i="21"/>
  <c r="T11" i="21"/>
  <c r="T15" i="21"/>
  <c r="T19" i="21"/>
  <c r="T20" i="21"/>
  <c r="T16" i="21"/>
  <c r="T10" i="12"/>
  <c r="T19" i="12"/>
  <c r="T31" i="12"/>
  <c r="T43" i="12"/>
  <c r="T7" i="12"/>
  <c r="T28" i="12"/>
  <c r="T40" i="12"/>
  <c r="T16" i="12"/>
  <c r="T25" i="12"/>
  <c r="T37" i="12"/>
  <c r="T13" i="12"/>
  <c r="T22" i="12"/>
  <c r="T34" i="12"/>
  <c r="S18" i="19"/>
  <c r="T68" i="28"/>
  <c r="T76" i="28"/>
  <c r="T75" i="28"/>
  <c r="T70" i="28"/>
  <c r="T73" i="28"/>
  <c r="T69" i="28"/>
  <c r="T72" i="28"/>
  <c r="T74" i="28"/>
  <c r="T71" i="28"/>
  <c r="H144" i="12"/>
  <c r="H143" i="12"/>
  <c r="H142" i="12"/>
  <c r="T67" i="28"/>
  <c r="T29" i="28"/>
  <c r="T43" i="21"/>
  <c r="T35" i="21"/>
  <c r="T27" i="33"/>
  <c r="T7" i="33"/>
  <c r="T35" i="33"/>
  <c r="T55" i="28"/>
  <c r="T45" i="28"/>
  <c r="T17" i="28"/>
  <c r="T7" i="28"/>
  <c r="T38" i="28"/>
  <c r="T47" i="22"/>
  <c r="T46" i="22"/>
  <c r="T46" i="21"/>
  <c r="T42" i="21"/>
  <c r="T34" i="21"/>
  <c r="T41" i="21"/>
  <c r="T33" i="21"/>
  <c r="T40" i="21"/>
  <c r="T39" i="21"/>
  <c r="H48" i="21"/>
  <c r="T31" i="21" s="1"/>
  <c r="T38" i="21"/>
  <c r="T32" i="21"/>
  <c r="T37" i="21"/>
  <c r="T44" i="21"/>
  <c r="H24" i="21"/>
  <c r="T7" i="21" s="1"/>
  <c r="H96" i="33"/>
  <c r="T38" i="30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L53" i="23"/>
  <c r="H31" i="23"/>
  <c r="H45" i="23"/>
  <c r="H7" i="23"/>
  <c r="H21" i="23"/>
  <c r="H21" i="22"/>
  <c r="H69" i="22" s="1"/>
  <c r="H7" i="22"/>
  <c r="H31" i="22"/>
  <c r="J25" i="20"/>
  <c r="J26" i="20"/>
  <c r="G18" i="20"/>
  <c r="G9" i="20"/>
  <c r="T51" i="33" l="1"/>
  <c r="T42" i="33"/>
  <c r="H55" i="22"/>
  <c r="T21" i="21"/>
  <c r="T24" i="21" s="1"/>
  <c r="H72" i="21"/>
  <c r="T46" i="12"/>
  <c r="S16" i="20"/>
  <c r="S17" i="20"/>
  <c r="S7" i="20"/>
  <c r="G27" i="20"/>
  <c r="T26" i="33"/>
  <c r="T28" i="28"/>
  <c r="T46" i="30"/>
  <c r="S8" i="19"/>
  <c r="T66" i="28"/>
  <c r="T47" i="23"/>
  <c r="T46" i="23"/>
  <c r="T33" i="23"/>
  <c r="T41" i="23"/>
  <c r="T34" i="23"/>
  <c r="T42" i="23"/>
  <c r="T35" i="23"/>
  <c r="T43" i="23"/>
  <c r="T36" i="23"/>
  <c r="T44" i="23"/>
  <c r="T37" i="23"/>
  <c r="T32" i="23"/>
  <c r="T38" i="23"/>
  <c r="T40" i="23"/>
  <c r="T39" i="23"/>
  <c r="T22" i="23"/>
  <c r="T23" i="23"/>
  <c r="T16" i="23"/>
  <c r="H24" i="23"/>
  <c r="T21" i="23" s="1"/>
  <c r="T9" i="23"/>
  <c r="T17" i="23"/>
  <c r="T10" i="23"/>
  <c r="T18" i="23"/>
  <c r="T11" i="23"/>
  <c r="T19" i="23"/>
  <c r="T12" i="23"/>
  <c r="T20" i="23"/>
  <c r="T13" i="23"/>
  <c r="T8" i="23"/>
  <c r="T15" i="23"/>
  <c r="T14" i="23"/>
  <c r="H55" i="23"/>
  <c r="H48" i="22"/>
  <c r="T45" i="22" s="1"/>
  <c r="T33" i="22"/>
  <c r="T41" i="22"/>
  <c r="T43" i="22"/>
  <c r="T37" i="22"/>
  <c r="T34" i="22"/>
  <c r="T42" i="22"/>
  <c r="T35" i="22"/>
  <c r="T44" i="22"/>
  <c r="T32" i="22"/>
  <c r="T38" i="22"/>
  <c r="T36" i="22"/>
  <c r="T39" i="22"/>
  <c r="T40" i="22"/>
  <c r="T23" i="22"/>
  <c r="T22" i="22"/>
  <c r="T12" i="22"/>
  <c r="T20" i="22"/>
  <c r="T13" i="22"/>
  <c r="T8" i="22"/>
  <c r="T14" i="22"/>
  <c r="T11" i="22"/>
  <c r="T15" i="22"/>
  <c r="H24" i="22"/>
  <c r="T16" i="22"/>
  <c r="T9" i="22"/>
  <c r="T17" i="22"/>
  <c r="T10" i="22"/>
  <c r="T18" i="22"/>
  <c r="T19" i="22"/>
  <c r="T45" i="21"/>
  <c r="T48" i="21" s="1"/>
  <c r="S8" i="20"/>
  <c r="S7" i="19"/>
  <c r="T33" i="30"/>
  <c r="T20" i="30"/>
  <c r="H69" i="23"/>
  <c r="H48" i="23"/>
  <c r="X6" i="19"/>
  <c r="W6" i="19"/>
  <c r="T61" i="33" l="1"/>
  <c r="S9" i="20"/>
  <c r="T21" i="22"/>
  <c r="H72" i="22"/>
  <c r="S18" i="20"/>
  <c r="T31" i="22"/>
  <c r="T48" i="22" s="1"/>
  <c r="T7" i="23"/>
  <c r="T24" i="23" s="1"/>
  <c r="T19" i="30"/>
  <c r="S9" i="19"/>
  <c r="H72" i="23"/>
  <c r="T45" i="23"/>
  <c r="T31" i="23"/>
  <c r="T7" i="22"/>
  <c r="T45" i="30"/>
  <c r="E66" i="28"/>
  <c r="E67" i="28"/>
  <c r="E106" i="28" s="1"/>
  <c r="K67" i="28"/>
  <c r="E68" i="28"/>
  <c r="E107" i="28" s="1"/>
  <c r="K68" i="28"/>
  <c r="E69" i="28"/>
  <c r="E108" i="28" s="1"/>
  <c r="K69" i="28"/>
  <c r="E70" i="28"/>
  <c r="E109" i="28" s="1"/>
  <c r="K70" i="28"/>
  <c r="E71" i="28"/>
  <c r="E110" i="28" s="1"/>
  <c r="K71" i="28"/>
  <c r="E76" i="28"/>
  <c r="E115" i="28" s="1"/>
  <c r="K76" i="28"/>
  <c r="T24" i="22" l="1"/>
  <c r="Q75" i="28"/>
  <c r="Q73" i="28"/>
  <c r="Q74" i="28"/>
  <c r="Q72" i="28"/>
  <c r="Q70" i="28"/>
  <c r="Q71" i="28"/>
  <c r="Q69" i="28"/>
  <c r="Q76" i="28"/>
  <c r="Q68" i="28"/>
  <c r="W73" i="28"/>
  <c r="W68" i="28"/>
  <c r="W71" i="28"/>
  <c r="W76" i="28"/>
  <c r="W70" i="28"/>
  <c r="W72" i="28"/>
  <c r="W74" i="28"/>
  <c r="W75" i="28"/>
  <c r="W69" i="28"/>
  <c r="X34" i="28"/>
  <c r="X37" i="28"/>
  <c r="X32" i="28"/>
  <c r="X35" i="28"/>
  <c r="X30" i="28"/>
  <c r="X36" i="28"/>
  <c r="X33" i="28"/>
  <c r="X31" i="28"/>
  <c r="Y34" i="28"/>
  <c r="Y30" i="28"/>
  <c r="Y35" i="28"/>
  <c r="Y37" i="28"/>
  <c r="Y33" i="28"/>
  <c r="Y31" i="28"/>
  <c r="Y36" i="28"/>
  <c r="Y32" i="28"/>
  <c r="T48" i="23"/>
  <c r="L75" i="33"/>
  <c r="X40" i="33"/>
  <c r="L40" i="33"/>
  <c r="X5" i="33"/>
  <c r="L57" i="30"/>
  <c r="X31" i="30"/>
  <c r="L31" i="30"/>
  <c r="L81" i="28"/>
  <c r="X43" i="28"/>
  <c r="L43" i="28"/>
  <c r="X5" i="28"/>
  <c r="X53" i="12"/>
  <c r="L53" i="12"/>
  <c r="X5" i="12"/>
  <c r="L29" i="23"/>
  <c r="X5" i="23"/>
  <c r="X29" i="22"/>
  <c r="L29" i="22"/>
  <c r="L53" i="21"/>
  <c r="X29" i="21"/>
  <c r="L29" i="21"/>
  <c r="X5" i="21"/>
  <c r="K23" i="20"/>
  <c r="W14" i="20"/>
  <c r="K14" i="20"/>
  <c r="W5" i="20"/>
  <c r="K23" i="19"/>
  <c r="W14" i="19"/>
  <c r="W5" i="19"/>
  <c r="K14" i="19"/>
  <c r="AB37" i="28" l="1"/>
  <c r="AB34" i="28"/>
  <c r="AB31" i="28"/>
  <c r="AB35" i="28"/>
  <c r="AB30" i="28"/>
  <c r="AB32" i="28"/>
  <c r="AB33" i="28"/>
  <c r="AB36" i="28"/>
  <c r="Y16" i="33"/>
  <c r="X7" i="33"/>
  <c r="K62" i="33"/>
  <c r="K97" i="33" s="1"/>
  <c r="E62" i="33"/>
  <c r="E97" i="33" s="1"/>
  <c r="D62" i="33"/>
  <c r="C62" i="33"/>
  <c r="AA60" i="33"/>
  <c r="AA56" i="33"/>
  <c r="AA55" i="33"/>
  <c r="AA53" i="33"/>
  <c r="AA52" i="33"/>
  <c r="Y52" i="33"/>
  <c r="X52" i="33"/>
  <c r="W52" i="33"/>
  <c r="Q52" i="33"/>
  <c r="AA51" i="33"/>
  <c r="AA50" i="33"/>
  <c r="Y50" i="33"/>
  <c r="X50" i="33"/>
  <c r="W50" i="33"/>
  <c r="Q50" i="33"/>
  <c r="Y49" i="33"/>
  <c r="W49" i="33"/>
  <c r="Q49" i="33"/>
  <c r="AA47" i="33"/>
  <c r="Y47" i="33"/>
  <c r="X47" i="33"/>
  <c r="W47" i="33"/>
  <c r="Q47" i="33"/>
  <c r="AA46" i="33"/>
  <c r="Y46" i="33"/>
  <c r="X46" i="33"/>
  <c r="W46" i="33"/>
  <c r="Q46" i="33"/>
  <c r="AA45" i="33"/>
  <c r="Y45" i="33"/>
  <c r="X45" i="33"/>
  <c r="W45" i="33"/>
  <c r="Q45" i="33"/>
  <c r="AA44" i="33"/>
  <c r="Y44" i="33"/>
  <c r="X44" i="33"/>
  <c r="W44" i="33"/>
  <c r="Q44" i="33"/>
  <c r="AA43" i="33"/>
  <c r="Y43" i="33"/>
  <c r="X43" i="33"/>
  <c r="W43" i="33"/>
  <c r="Q43" i="33"/>
  <c r="AA42" i="33"/>
  <c r="Y35" i="33"/>
  <c r="X27" i="33"/>
  <c r="D27" i="33"/>
  <c r="C27" i="33"/>
  <c r="AA17" i="33"/>
  <c r="Y17" i="33"/>
  <c r="X17" i="33"/>
  <c r="Q17" i="33"/>
  <c r="AA16" i="33"/>
  <c r="Q8" i="33"/>
  <c r="AA7" i="33"/>
  <c r="AA34" i="30"/>
  <c r="AA35" i="30"/>
  <c r="AA36" i="30"/>
  <c r="AA37" i="30"/>
  <c r="AA38" i="30"/>
  <c r="AA39" i="30"/>
  <c r="AA33" i="30"/>
  <c r="X40" i="30"/>
  <c r="Y40" i="30"/>
  <c r="X41" i="30"/>
  <c r="Y41" i="30"/>
  <c r="Y39" i="30"/>
  <c r="X39" i="30"/>
  <c r="X35" i="30"/>
  <c r="Y35" i="30"/>
  <c r="X36" i="30"/>
  <c r="Y36" i="30"/>
  <c r="X37" i="30"/>
  <c r="Y37" i="30"/>
  <c r="Y34" i="30"/>
  <c r="X34" i="30"/>
  <c r="E45" i="30"/>
  <c r="AA8" i="30"/>
  <c r="AA9" i="30"/>
  <c r="AA10" i="30"/>
  <c r="AA11" i="30"/>
  <c r="AA12" i="30"/>
  <c r="AA13" i="30"/>
  <c r="AA14" i="30"/>
  <c r="AA15" i="30"/>
  <c r="AA7" i="30"/>
  <c r="X14" i="30"/>
  <c r="Y14" i="30"/>
  <c r="X15" i="30"/>
  <c r="Y15" i="30"/>
  <c r="X18" i="30"/>
  <c r="Y18" i="30"/>
  <c r="Y13" i="30"/>
  <c r="X13" i="30"/>
  <c r="X9" i="30"/>
  <c r="Y9" i="30"/>
  <c r="X10" i="30"/>
  <c r="Y10" i="30"/>
  <c r="X11" i="30"/>
  <c r="Y11" i="30"/>
  <c r="Y8" i="30"/>
  <c r="X8" i="30"/>
  <c r="L19" i="30"/>
  <c r="L71" i="30" s="1"/>
  <c r="M19" i="30"/>
  <c r="M71" i="30" s="1"/>
  <c r="L83" i="28"/>
  <c r="M83" i="28"/>
  <c r="Y56" i="28"/>
  <c r="X56" i="28"/>
  <c r="Y46" i="28"/>
  <c r="X46" i="28"/>
  <c r="AA46" i="28"/>
  <c r="AA55" i="28"/>
  <c r="AA56" i="28"/>
  <c r="AA57" i="28"/>
  <c r="AA59" i="28"/>
  <c r="AA60" i="28"/>
  <c r="AA45" i="28"/>
  <c r="L106" i="28"/>
  <c r="M106" i="28"/>
  <c r="M105" i="28"/>
  <c r="L105" i="28"/>
  <c r="AA8" i="28"/>
  <c r="AA17" i="28"/>
  <c r="AA18" i="28"/>
  <c r="AA19" i="28"/>
  <c r="AA21" i="28"/>
  <c r="AA22" i="28"/>
  <c r="AA27" i="28"/>
  <c r="AA28" i="28"/>
  <c r="AA7" i="28"/>
  <c r="X19" i="28"/>
  <c r="Y19" i="28"/>
  <c r="X20" i="28"/>
  <c r="Y20" i="28"/>
  <c r="X21" i="28"/>
  <c r="Y21" i="28"/>
  <c r="X22" i="28"/>
  <c r="Y22" i="28"/>
  <c r="X27" i="28"/>
  <c r="Y27" i="28"/>
  <c r="Y18" i="28"/>
  <c r="X18" i="28"/>
  <c r="X16" i="28"/>
  <c r="Y16" i="28"/>
  <c r="Y8" i="28"/>
  <c r="X8" i="28"/>
  <c r="Y17" i="28"/>
  <c r="Y7" i="28"/>
  <c r="X17" i="28"/>
  <c r="X7" i="28"/>
  <c r="X29" i="28"/>
  <c r="AA56" i="12"/>
  <c r="AA57" i="12"/>
  <c r="AA58" i="12"/>
  <c r="AA59" i="12"/>
  <c r="AA60" i="12"/>
  <c r="AA61" i="12"/>
  <c r="AA62" i="12"/>
  <c r="AA63" i="12"/>
  <c r="AA67" i="12"/>
  <c r="AA68" i="12"/>
  <c r="AA69" i="12"/>
  <c r="AA70" i="12"/>
  <c r="AA71" i="12"/>
  <c r="AA72" i="12"/>
  <c r="AA73" i="12"/>
  <c r="AA74" i="12"/>
  <c r="AA75" i="12"/>
  <c r="AA76" i="12"/>
  <c r="AA77" i="12"/>
  <c r="AA78" i="12"/>
  <c r="AA79" i="12"/>
  <c r="AA80" i="12"/>
  <c r="AA81" i="12"/>
  <c r="AA82" i="12"/>
  <c r="AA83" i="12"/>
  <c r="AA84" i="12"/>
  <c r="AA85" i="12"/>
  <c r="AA86" i="12"/>
  <c r="AA87" i="12"/>
  <c r="AA88" i="12"/>
  <c r="AA89" i="12"/>
  <c r="AA90" i="12"/>
  <c r="AA91" i="12"/>
  <c r="AA92" i="12"/>
  <c r="AA93" i="12"/>
  <c r="C104" i="12"/>
  <c r="D104" i="12"/>
  <c r="E104" i="12"/>
  <c r="L104" i="12"/>
  <c r="M104" i="12"/>
  <c r="C105" i="12"/>
  <c r="D105" i="12"/>
  <c r="E105" i="12"/>
  <c r="L105" i="12"/>
  <c r="M105" i="12"/>
  <c r="C106" i="12"/>
  <c r="D106" i="12"/>
  <c r="E106" i="12"/>
  <c r="L106" i="12"/>
  <c r="M106" i="12"/>
  <c r="C107" i="12"/>
  <c r="D107" i="12"/>
  <c r="E107" i="12"/>
  <c r="L107" i="12"/>
  <c r="M107" i="12"/>
  <c r="C108" i="12"/>
  <c r="D108" i="12"/>
  <c r="E108" i="12"/>
  <c r="L108" i="12"/>
  <c r="M108" i="12"/>
  <c r="C109" i="12"/>
  <c r="D109" i="12"/>
  <c r="E109" i="12"/>
  <c r="L109" i="12"/>
  <c r="M109" i="12"/>
  <c r="C110" i="12"/>
  <c r="D110" i="12"/>
  <c r="E110" i="12"/>
  <c r="L110" i="12"/>
  <c r="M110" i="12"/>
  <c r="C111" i="12"/>
  <c r="D111" i="12"/>
  <c r="E111" i="12"/>
  <c r="L111" i="12"/>
  <c r="M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L115" i="12"/>
  <c r="M115" i="12"/>
  <c r="C116" i="12"/>
  <c r="D116" i="12"/>
  <c r="E116" i="12"/>
  <c r="L116" i="12"/>
  <c r="M116" i="12"/>
  <c r="C117" i="12"/>
  <c r="D117" i="12"/>
  <c r="E117" i="12"/>
  <c r="L117" i="12"/>
  <c r="M117" i="12"/>
  <c r="C118" i="12"/>
  <c r="D118" i="12"/>
  <c r="E118" i="12"/>
  <c r="L118" i="12"/>
  <c r="M118" i="12"/>
  <c r="C119" i="12"/>
  <c r="D119" i="12"/>
  <c r="E119" i="12"/>
  <c r="L119" i="12"/>
  <c r="M119" i="12"/>
  <c r="C120" i="12"/>
  <c r="D120" i="12"/>
  <c r="E120" i="12"/>
  <c r="L120" i="12"/>
  <c r="M120" i="12"/>
  <c r="C121" i="12"/>
  <c r="D121" i="12"/>
  <c r="E121" i="12"/>
  <c r="L121" i="12"/>
  <c r="M121" i="12"/>
  <c r="C122" i="12"/>
  <c r="D122" i="12"/>
  <c r="E122" i="12"/>
  <c r="L122" i="12"/>
  <c r="M122" i="12"/>
  <c r="C123" i="12"/>
  <c r="D123" i="12"/>
  <c r="E123" i="12"/>
  <c r="L123" i="12"/>
  <c r="M123" i="12"/>
  <c r="C124" i="12"/>
  <c r="D124" i="12"/>
  <c r="E124" i="12"/>
  <c r="L124" i="12"/>
  <c r="M124" i="12"/>
  <c r="C125" i="12"/>
  <c r="D125" i="12"/>
  <c r="E125" i="12"/>
  <c r="L125" i="12"/>
  <c r="M125" i="12"/>
  <c r="C126" i="12"/>
  <c r="D126" i="12"/>
  <c r="E126" i="12"/>
  <c r="L126" i="12"/>
  <c r="M126" i="12"/>
  <c r="C127" i="12"/>
  <c r="D127" i="12"/>
  <c r="E127" i="12"/>
  <c r="L127" i="12"/>
  <c r="M127" i="12"/>
  <c r="C128" i="12"/>
  <c r="D128" i="12"/>
  <c r="E128" i="12"/>
  <c r="L128" i="12"/>
  <c r="M128" i="12"/>
  <c r="C129" i="12"/>
  <c r="D129" i="12"/>
  <c r="E129" i="12"/>
  <c r="L129" i="12"/>
  <c r="M129" i="12"/>
  <c r="C130" i="12"/>
  <c r="D130" i="12"/>
  <c r="E130" i="12"/>
  <c r="L130" i="12"/>
  <c r="M130" i="12"/>
  <c r="C131" i="12"/>
  <c r="D131" i="12"/>
  <c r="E131" i="12"/>
  <c r="L131" i="12"/>
  <c r="M131" i="12"/>
  <c r="C132" i="12"/>
  <c r="D132" i="12"/>
  <c r="E132" i="12"/>
  <c r="L132" i="12"/>
  <c r="M132" i="12"/>
  <c r="C133" i="12"/>
  <c r="D133" i="12"/>
  <c r="E133" i="12"/>
  <c r="L133" i="12"/>
  <c r="M133" i="12"/>
  <c r="C134" i="12"/>
  <c r="D134" i="12"/>
  <c r="E134" i="12"/>
  <c r="L134" i="12"/>
  <c r="M134" i="12"/>
  <c r="C135" i="12"/>
  <c r="D135" i="12"/>
  <c r="E135" i="12"/>
  <c r="L135" i="12"/>
  <c r="M135" i="12"/>
  <c r="C136" i="12"/>
  <c r="D136" i="12"/>
  <c r="E136" i="12"/>
  <c r="L136" i="12"/>
  <c r="M136" i="12"/>
  <c r="C137" i="12"/>
  <c r="D137" i="12"/>
  <c r="E137" i="12"/>
  <c r="L137" i="12"/>
  <c r="M137" i="12"/>
  <c r="C138" i="12"/>
  <c r="D138" i="12"/>
  <c r="E138" i="12"/>
  <c r="L138" i="12"/>
  <c r="M138" i="12"/>
  <c r="C139" i="12"/>
  <c r="D139" i="12"/>
  <c r="E139" i="12"/>
  <c r="L139" i="12"/>
  <c r="M139" i="12"/>
  <c r="C140" i="12"/>
  <c r="D140" i="12"/>
  <c r="E140" i="12"/>
  <c r="L140" i="12"/>
  <c r="M140" i="12"/>
  <c r="C141" i="12"/>
  <c r="D141" i="12"/>
  <c r="E141" i="12"/>
  <c r="L141" i="12"/>
  <c r="M141" i="12"/>
  <c r="D103" i="12"/>
  <c r="E103" i="12"/>
  <c r="L103" i="12"/>
  <c r="M103" i="12"/>
  <c r="Y93" i="12"/>
  <c r="X93" i="12"/>
  <c r="Y92" i="12"/>
  <c r="X92" i="12"/>
  <c r="Y90" i="12"/>
  <c r="X90" i="12"/>
  <c r="Y89" i="12"/>
  <c r="X89" i="12"/>
  <c r="Y87" i="12"/>
  <c r="X87" i="12"/>
  <c r="Y86" i="12"/>
  <c r="X86" i="12"/>
  <c r="Y84" i="12"/>
  <c r="X84" i="12"/>
  <c r="Y83" i="12"/>
  <c r="X83" i="12"/>
  <c r="Y81" i="12"/>
  <c r="X81" i="12"/>
  <c r="Y80" i="12"/>
  <c r="X80" i="12"/>
  <c r="Y78" i="12"/>
  <c r="X78" i="12"/>
  <c r="Y77" i="12"/>
  <c r="X77" i="12"/>
  <c r="Y75" i="12"/>
  <c r="X75" i="12"/>
  <c r="Y74" i="12"/>
  <c r="X74" i="12"/>
  <c r="Y72" i="12"/>
  <c r="X72" i="12"/>
  <c r="Y71" i="12"/>
  <c r="X71" i="12"/>
  <c r="Y69" i="12"/>
  <c r="X69" i="12"/>
  <c r="Y68" i="12"/>
  <c r="X68" i="12"/>
  <c r="Y63" i="12"/>
  <c r="X63" i="12"/>
  <c r="Y62" i="12"/>
  <c r="X62" i="12"/>
  <c r="Y60" i="12"/>
  <c r="X60" i="12"/>
  <c r="Y59" i="12"/>
  <c r="X59" i="12"/>
  <c r="Y57" i="12"/>
  <c r="X57" i="12"/>
  <c r="Y56" i="12"/>
  <c r="X56" i="12"/>
  <c r="L94" i="12"/>
  <c r="X91" i="12" s="1"/>
  <c r="M94" i="12"/>
  <c r="Y82" i="12" s="1"/>
  <c r="L95" i="12"/>
  <c r="M95" i="12"/>
  <c r="L96" i="12"/>
  <c r="M96" i="12"/>
  <c r="D47" i="12"/>
  <c r="E47" i="12"/>
  <c r="D48" i="12"/>
  <c r="E48" i="12"/>
  <c r="C48" i="12"/>
  <c r="C47" i="12"/>
  <c r="D46" i="12"/>
  <c r="D142" i="12" s="1"/>
  <c r="E46" i="12"/>
  <c r="E142" i="12" s="1"/>
  <c r="AA55" i="12"/>
  <c r="C97" i="33" l="1"/>
  <c r="E96" i="33"/>
  <c r="D97" i="33"/>
  <c r="Q69" i="33"/>
  <c r="Q30" i="33"/>
  <c r="Q33" i="33"/>
  <c r="Q32" i="33"/>
  <c r="Q29" i="33"/>
  <c r="Q31" i="33"/>
  <c r="Q34" i="33"/>
  <c r="Q28" i="33"/>
  <c r="W69" i="33"/>
  <c r="X25" i="30"/>
  <c r="X24" i="30"/>
  <c r="Q51" i="30"/>
  <c r="Q47" i="30"/>
  <c r="Q52" i="30"/>
  <c r="Q48" i="30"/>
  <c r="Q50" i="30"/>
  <c r="Q49" i="30"/>
  <c r="AB40" i="30"/>
  <c r="Y24" i="30"/>
  <c r="Y25" i="30"/>
  <c r="AB41" i="30"/>
  <c r="Q70" i="33"/>
  <c r="Q64" i="33"/>
  <c r="Q63" i="33"/>
  <c r="Q68" i="33"/>
  <c r="Q67" i="33"/>
  <c r="Q66" i="33"/>
  <c r="Q65" i="33"/>
  <c r="O106" i="28"/>
  <c r="AB49" i="33"/>
  <c r="W64" i="33"/>
  <c r="W63" i="33"/>
  <c r="W70" i="33"/>
  <c r="W68" i="33"/>
  <c r="W67" i="33"/>
  <c r="W66" i="33"/>
  <c r="W65" i="33"/>
  <c r="X33" i="30"/>
  <c r="X47" i="30"/>
  <c r="X48" i="30"/>
  <c r="X50" i="30"/>
  <c r="X51" i="30"/>
  <c r="X52" i="30"/>
  <c r="X49" i="30"/>
  <c r="Y47" i="30"/>
  <c r="Y52" i="30"/>
  <c r="Y48" i="30"/>
  <c r="Y49" i="30"/>
  <c r="Y50" i="30"/>
  <c r="Y51" i="30"/>
  <c r="X76" i="28"/>
  <c r="X75" i="28"/>
  <c r="X73" i="28"/>
  <c r="X71" i="28"/>
  <c r="X69" i="28"/>
  <c r="X74" i="28"/>
  <c r="X72" i="28"/>
  <c r="X70" i="28"/>
  <c r="X68" i="28"/>
  <c r="Y73" i="28"/>
  <c r="Y75" i="28"/>
  <c r="Y76" i="28"/>
  <c r="Y70" i="28"/>
  <c r="Y72" i="28"/>
  <c r="Y71" i="28"/>
  <c r="Y68" i="28"/>
  <c r="Y69" i="28"/>
  <c r="Y74" i="28"/>
  <c r="X16" i="33"/>
  <c r="X26" i="33" s="1"/>
  <c r="Y7" i="33"/>
  <c r="Y26" i="33" s="1"/>
  <c r="AA19" i="30"/>
  <c r="AB11" i="30"/>
  <c r="AB18" i="30"/>
  <c r="P47" i="12"/>
  <c r="W16" i="33"/>
  <c r="AB35" i="30"/>
  <c r="AA29" i="28"/>
  <c r="AB16" i="28"/>
  <c r="AB27" i="28"/>
  <c r="AB21" i="28"/>
  <c r="Y38" i="28"/>
  <c r="Q47" i="12"/>
  <c r="AA48" i="12"/>
  <c r="Q51" i="33"/>
  <c r="Q7" i="33"/>
  <c r="AB9" i="30"/>
  <c r="AB14" i="30"/>
  <c r="AB37" i="30"/>
  <c r="L142" i="12"/>
  <c r="AB77" i="12"/>
  <c r="Y21" i="30"/>
  <c r="X28" i="28"/>
  <c r="AB20" i="28"/>
  <c r="Y46" i="30"/>
  <c r="AB36" i="30"/>
  <c r="X26" i="30"/>
  <c r="AB10" i="30"/>
  <c r="Y67" i="28"/>
  <c r="AB39" i="30"/>
  <c r="AB15" i="30"/>
  <c r="AA21" i="30"/>
  <c r="Y45" i="28"/>
  <c r="AB8" i="28"/>
  <c r="AB18" i="28"/>
  <c r="AB22" i="28"/>
  <c r="AA96" i="12"/>
  <c r="AB83" i="12"/>
  <c r="W47" i="12"/>
  <c r="M142" i="12"/>
  <c r="AB56" i="12"/>
  <c r="AB68" i="12"/>
  <c r="AB89" i="12"/>
  <c r="Y95" i="12"/>
  <c r="Y64" i="12"/>
  <c r="Y76" i="12"/>
  <c r="O138" i="12"/>
  <c r="O134" i="12"/>
  <c r="O130" i="12"/>
  <c r="O126" i="12"/>
  <c r="O122" i="12"/>
  <c r="O118" i="12"/>
  <c r="O110" i="12"/>
  <c r="O106" i="12"/>
  <c r="AB90" i="12"/>
  <c r="AB86" i="12"/>
  <c r="AB81" i="12"/>
  <c r="AB93" i="12"/>
  <c r="AB63" i="12"/>
  <c r="AB69" i="12"/>
  <c r="O133" i="12"/>
  <c r="O109" i="12"/>
  <c r="AB71" i="12"/>
  <c r="O125" i="12"/>
  <c r="O117" i="12"/>
  <c r="Y47" i="12"/>
  <c r="L143" i="12"/>
  <c r="X47" i="12"/>
  <c r="O139" i="12"/>
  <c r="O135" i="12"/>
  <c r="O131" i="12"/>
  <c r="O123" i="12"/>
  <c r="O119" i="12"/>
  <c r="O111" i="12"/>
  <c r="X46" i="30"/>
  <c r="X38" i="30"/>
  <c r="AB34" i="30"/>
  <c r="AA20" i="30"/>
  <c r="AB13" i="30"/>
  <c r="X20" i="30"/>
  <c r="Y23" i="30"/>
  <c r="Y7" i="30"/>
  <c r="Y20" i="30"/>
  <c r="X23" i="30"/>
  <c r="X12" i="30"/>
  <c r="O59" i="30"/>
  <c r="AA22" i="30"/>
  <c r="Y12" i="30"/>
  <c r="X21" i="30"/>
  <c r="X22" i="30"/>
  <c r="AB8" i="30"/>
  <c r="X67" i="28"/>
  <c r="X55" i="28"/>
  <c r="Y55" i="28"/>
  <c r="AB57" i="28"/>
  <c r="AB46" i="28"/>
  <c r="AB60" i="28"/>
  <c r="AB59" i="28"/>
  <c r="O83" i="28"/>
  <c r="AA38" i="28"/>
  <c r="AB17" i="28"/>
  <c r="Y28" i="28"/>
  <c r="AB19" i="28"/>
  <c r="AB57" i="12"/>
  <c r="AB62" i="12"/>
  <c r="AB72" i="12"/>
  <c r="AB87" i="12"/>
  <c r="AB92" i="12"/>
  <c r="X58" i="12"/>
  <c r="X73" i="12"/>
  <c r="X88" i="12"/>
  <c r="Y88" i="12"/>
  <c r="AB59" i="12"/>
  <c r="X64" i="12"/>
  <c r="AB74" i="12"/>
  <c r="AB78" i="12"/>
  <c r="AB84" i="12"/>
  <c r="O103" i="12"/>
  <c r="AA94" i="12"/>
  <c r="X85" i="12"/>
  <c r="AB60" i="12"/>
  <c r="AB75" i="12"/>
  <c r="AB80" i="12"/>
  <c r="X61" i="12"/>
  <c r="X76" i="12"/>
  <c r="O140" i="12"/>
  <c r="O136" i="12"/>
  <c r="O132" i="12"/>
  <c r="O128" i="12"/>
  <c r="O124" i="12"/>
  <c r="O120" i="12"/>
  <c r="O116" i="12"/>
  <c r="O108" i="12"/>
  <c r="O104" i="12"/>
  <c r="AA47" i="12"/>
  <c r="O115" i="12"/>
  <c r="O107" i="12"/>
  <c r="AA46" i="12"/>
  <c r="O127" i="12"/>
  <c r="L144" i="12"/>
  <c r="O141" i="12"/>
  <c r="O137" i="12"/>
  <c r="O129" i="12"/>
  <c r="O121" i="12"/>
  <c r="O105" i="12"/>
  <c r="Y55" i="12"/>
  <c r="Y67" i="12"/>
  <c r="Y79" i="12"/>
  <c r="Y91" i="12"/>
  <c r="AB91" i="12" s="1"/>
  <c r="Y96" i="12"/>
  <c r="AA95" i="12"/>
  <c r="Y29" i="28"/>
  <c r="AB29" i="28" s="1"/>
  <c r="AB7" i="28"/>
  <c r="AA66" i="28"/>
  <c r="X45" i="28"/>
  <c r="X7" i="30"/>
  <c r="Y22" i="30"/>
  <c r="AA23" i="30"/>
  <c r="AB58" i="28"/>
  <c r="AA46" i="30"/>
  <c r="Y61" i="12"/>
  <c r="Y73" i="12"/>
  <c r="Y85" i="12"/>
  <c r="M143" i="12"/>
  <c r="Y26" i="30"/>
  <c r="AA26" i="33"/>
  <c r="X70" i="12"/>
  <c r="X82" i="12"/>
  <c r="AB82" i="12" s="1"/>
  <c r="X95" i="12"/>
  <c r="AA45" i="30"/>
  <c r="X38" i="28"/>
  <c r="Y58" i="12"/>
  <c r="Y70" i="12"/>
  <c r="M144" i="12"/>
  <c r="AA67" i="28"/>
  <c r="Y38" i="30"/>
  <c r="X55" i="12"/>
  <c r="X67" i="12"/>
  <c r="X79" i="12"/>
  <c r="X96" i="12"/>
  <c r="Y33" i="30"/>
  <c r="W7" i="33"/>
  <c r="X42" i="33"/>
  <c r="X51" i="33"/>
  <c r="Q16" i="33"/>
  <c r="AB17" i="33"/>
  <c r="Q27" i="33"/>
  <c r="AB44" i="33"/>
  <c r="AB46" i="33"/>
  <c r="AB53" i="33"/>
  <c r="AB55" i="33"/>
  <c r="AB60" i="33"/>
  <c r="O77" i="33"/>
  <c r="C26" i="33"/>
  <c r="O34" i="33" s="1"/>
  <c r="AB8" i="33"/>
  <c r="W27" i="33"/>
  <c r="Q35" i="33"/>
  <c r="AA35" i="33"/>
  <c r="Q42" i="33"/>
  <c r="AB43" i="33"/>
  <c r="AB45" i="33"/>
  <c r="AB47" i="33"/>
  <c r="AB50" i="33"/>
  <c r="AB52" i="33"/>
  <c r="AB54" i="33"/>
  <c r="AB56" i="33"/>
  <c r="P8" i="33"/>
  <c r="P17" i="33"/>
  <c r="X35" i="33"/>
  <c r="AB35" i="33" s="1"/>
  <c r="P43" i="33"/>
  <c r="P45" i="33"/>
  <c r="P47" i="33"/>
  <c r="P50" i="33"/>
  <c r="P52" i="33"/>
  <c r="D96" i="33"/>
  <c r="W51" i="33"/>
  <c r="AA61" i="33"/>
  <c r="Y51" i="33"/>
  <c r="AA62" i="33"/>
  <c r="Y62" i="33"/>
  <c r="O8" i="33"/>
  <c r="Y27" i="33" s="1"/>
  <c r="AB27" i="33" s="1"/>
  <c r="O17" i="33"/>
  <c r="W35" i="33"/>
  <c r="W42" i="33"/>
  <c r="Y42" i="33"/>
  <c r="P44" i="33"/>
  <c r="P46" i="33"/>
  <c r="P49" i="33"/>
  <c r="W62" i="33"/>
  <c r="C61" i="33"/>
  <c r="C96" i="33" s="1"/>
  <c r="O43" i="33"/>
  <c r="O44" i="33"/>
  <c r="O45" i="33"/>
  <c r="O46" i="33"/>
  <c r="O47" i="33"/>
  <c r="O49" i="33"/>
  <c r="O50" i="33"/>
  <c r="O52" i="33"/>
  <c r="Q62" i="33"/>
  <c r="X62" i="33"/>
  <c r="AB56" i="28"/>
  <c r="O69" i="33" l="1"/>
  <c r="P69" i="33"/>
  <c r="P34" i="33"/>
  <c r="P31" i="33"/>
  <c r="P30" i="33"/>
  <c r="P33" i="33"/>
  <c r="P29" i="33"/>
  <c r="P28" i="33"/>
  <c r="P32" i="33"/>
  <c r="O72" i="30"/>
  <c r="AA27" i="33"/>
  <c r="AB72" i="28"/>
  <c r="AB73" i="28"/>
  <c r="AB68" i="28"/>
  <c r="AB25" i="30"/>
  <c r="AB51" i="30"/>
  <c r="AB48" i="30"/>
  <c r="O7" i="33"/>
  <c r="O31" i="33"/>
  <c r="O29" i="33"/>
  <c r="O32" i="33"/>
  <c r="O28" i="33"/>
  <c r="O30" i="33"/>
  <c r="O33" i="33"/>
  <c r="AB50" i="30"/>
  <c r="O67" i="33"/>
  <c r="O65" i="33"/>
  <c r="O64" i="33"/>
  <c r="O66" i="33"/>
  <c r="O68" i="33"/>
  <c r="O70" i="33"/>
  <c r="O63" i="33"/>
  <c r="AB74" i="28"/>
  <c r="AB52" i="30"/>
  <c r="P70" i="33"/>
  <c r="P67" i="33"/>
  <c r="P66" i="33"/>
  <c r="P64" i="33"/>
  <c r="P68" i="33"/>
  <c r="P65" i="33"/>
  <c r="P63" i="33"/>
  <c r="AB69" i="28"/>
  <c r="O71" i="30"/>
  <c r="AB24" i="30"/>
  <c r="X45" i="30"/>
  <c r="AB49" i="30"/>
  <c r="AB71" i="28"/>
  <c r="AB70" i="28"/>
  <c r="AB76" i="28"/>
  <c r="AB47" i="30"/>
  <c r="O105" i="28"/>
  <c r="AB75" i="28"/>
  <c r="AB7" i="33"/>
  <c r="AB16" i="33"/>
  <c r="Q26" i="33"/>
  <c r="Q61" i="33"/>
  <c r="AB38" i="28"/>
  <c r="W26" i="33"/>
  <c r="AB26" i="30"/>
  <c r="AB55" i="28"/>
  <c r="Y66" i="28"/>
  <c r="AB47" i="12"/>
  <c r="AB38" i="30"/>
  <c r="O16" i="33"/>
  <c r="AB46" i="30"/>
  <c r="X66" i="28"/>
  <c r="O42" i="33"/>
  <c r="P62" i="33"/>
  <c r="P7" i="33"/>
  <c r="AB7" i="30"/>
  <c r="AB28" i="28"/>
  <c r="O142" i="12"/>
  <c r="AB58" i="12"/>
  <c r="AB21" i="30"/>
  <c r="AB12" i="30"/>
  <c r="AB23" i="30"/>
  <c r="X19" i="30"/>
  <c r="AB67" i="28"/>
  <c r="AB20" i="30"/>
  <c r="AB45" i="28"/>
  <c r="O143" i="12"/>
  <c r="AB96" i="12"/>
  <c r="AB76" i="12"/>
  <c r="AB64" i="12"/>
  <c r="AB95" i="12"/>
  <c r="O144" i="12"/>
  <c r="AB22" i="30"/>
  <c r="Y19" i="30"/>
  <c r="AB85" i="12"/>
  <c r="AB73" i="12"/>
  <c r="AB61" i="12"/>
  <c r="AB88" i="12"/>
  <c r="AB79" i="12"/>
  <c r="AB26" i="33"/>
  <c r="Y45" i="30"/>
  <c r="AB33" i="30"/>
  <c r="AB67" i="12"/>
  <c r="Y94" i="12"/>
  <c r="AB55" i="12"/>
  <c r="AB70" i="12"/>
  <c r="X94" i="12"/>
  <c r="AB42" i="33"/>
  <c r="X61" i="33"/>
  <c r="O62" i="33"/>
  <c r="P35" i="33"/>
  <c r="O35" i="33"/>
  <c r="W61" i="33"/>
  <c r="P16" i="33"/>
  <c r="P42" i="33"/>
  <c r="P27" i="33"/>
  <c r="O27" i="33"/>
  <c r="O51" i="33"/>
  <c r="AB62" i="33"/>
  <c r="Y61" i="33"/>
  <c r="AB51" i="33"/>
  <c r="P51" i="33"/>
  <c r="O26" i="33" l="1"/>
  <c r="AB45" i="30"/>
  <c r="O61" i="33"/>
  <c r="AB66" i="28"/>
  <c r="P26" i="33"/>
  <c r="AB19" i="30"/>
  <c r="AB61" i="33"/>
  <c r="AB94" i="12"/>
  <c r="P61" i="33"/>
  <c r="C9" i="19" l="1"/>
  <c r="D9" i="19"/>
  <c r="B9" i="19"/>
  <c r="X8" i="19"/>
  <c r="W8" i="19"/>
  <c r="Y48" i="12" l="1"/>
  <c r="AA8" i="12"/>
  <c r="AA9" i="12"/>
  <c r="AA10" i="12"/>
  <c r="AA11" i="12"/>
  <c r="AA12" i="12"/>
  <c r="AA13" i="12"/>
  <c r="AA14" i="12"/>
  <c r="AA15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39" i="12"/>
  <c r="AA40" i="12"/>
  <c r="AA41" i="12"/>
  <c r="AA42" i="12"/>
  <c r="AA43" i="12"/>
  <c r="AA44" i="12"/>
  <c r="AA45" i="12"/>
  <c r="AA7" i="12"/>
  <c r="X7" i="12"/>
  <c r="X8" i="12"/>
  <c r="Y8" i="12"/>
  <c r="X9" i="12"/>
  <c r="Y9" i="12"/>
  <c r="X10" i="12"/>
  <c r="X11" i="12"/>
  <c r="Y11" i="12"/>
  <c r="X12" i="12"/>
  <c r="Y12" i="12"/>
  <c r="X13" i="12"/>
  <c r="X14" i="12"/>
  <c r="Y14" i="12"/>
  <c r="X15" i="12"/>
  <c r="Y15" i="12"/>
  <c r="X16" i="12"/>
  <c r="X19" i="12"/>
  <c r="X20" i="12"/>
  <c r="Y20" i="12"/>
  <c r="X21" i="12"/>
  <c r="Y21" i="12"/>
  <c r="X22" i="12"/>
  <c r="X23" i="12"/>
  <c r="Y23" i="12"/>
  <c r="X24" i="12"/>
  <c r="Y24" i="12"/>
  <c r="X25" i="12"/>
  <c r="X26" i="12"/>
  <c r="Y26" i="12"/>
  <c r="X27" i="12"/>
  <c r="Y27" i="12"/>
  <c r="X28" i="12"/>
  <c r="X29" i="12"/>
  <c r="Y29" i="12"/>
  <c r="X30" i="12"/>
  <c r="Y30" i="12"/>
  <c r="X31" i="12"/>
  <c r="X32" i="12"/>
  <c r="Y32" i="12"/>
  <c r="X33" i="12"/>
  <c r="Y33" i="12"/>
  <c r="X34" i="12"/>
  <c r="X35" i="12"/>
  <c r="Y35" i="12"/>
  <c r="X36" i="12"/>
  <c r="Y36" i="12"/>
  <c r="X37" i="12"/>
  <c r="X38" i="12"/>
  <c r="Y38" i="12"/>
  <c r="X39" i="12"/>
  <c r="Y39" i="12"/>
  <c r="X40" i="12"/>
  <c r="X41" i="12"/>
  <c r="Y41" i="12"/>
  <c r="X42" i="12"/>
  <c r="Y42" i="12"/>
  <c r="X43" i="12"/>
  <c r="X44" i="12"/>
  <c r="Y44" i="12"/>
  <c r="X45" i="12"/>
  <c r="Y45" i="12"/>
  <c r="X48" i="12"/>
  <c r="M56" i="23"/>
  <c r="M57" i="23"/>
  <c r="M58" i="23"/>
  <c r="M60" i="23"/>
  <c r="M61" i="23"/>
  <c r="M62" i="23"/>
  <c r="M63" i="23"/>
  <c r="M64" i="23"/>
  <c r="M65" i="23"/>
  <c r="M66" i="23"/>
  <c r="M67" i="23"/>
  <c r="M68" i="23"/>
  <c r="M70" i="23"/>
  <c r="M71" i="23"/>
  <c r="L56" i="23"/>
  <c r="L57" i="23"/>
  <c r="L58" i="23"/>
  <c r="L60" i="23"/>
  <c r="L61" i="23"/>
  <c r="L62" i="23"/>
  <c r="L63" i="23"/>
  <c r="L64" i="23"/>
  <c r="L65" i="23"/>
  <c r="L66" i="23"/>
  <c r="L67" i="23"/>
  <c r="L68" i="23"/>
  <c r="L70" i="23"/>
  <c r="L71" i="23"/>
  <c r="AA32" i="23"/>
  <c r="AA33" i="23"/>
  <c r="AA34" i="23"/>
  <c r="AA36" i="23"/>
  <c r="AA37" i="23"/>
  <c r="AA38" i="23"/>
  <c r="AA39" i="23"/>
  <c r="AA40" i="23"/>
  <c r="AA41" i="23"/>
  <c r="AA42" i="23"/>
  <c r="AA43" i="23"/>
  <c r="AA44" i="23"/>
  <c r="AA46" i="23"/>
  <c r="AA47" i="23"/>
  <c r="L45" i="23"/>
  <c r="X46" i="23" s="1"/>
  <c r="M45" i="23"/>
  <c r="Y46" i="23" s="1"/>
  <c r="L31" i="23"/>
  <c r="M31" i="23"/>
  <c r="AA8" i="23"/>
  <c r="AA9" i="23"/>
  <c r="AA10" i="23"/>
  <c r="AA12" i="23"/>
  <c r="AA13" i="23"/>
  <c r="AA14" i="23"/>
  <c r="AA15" i="23"/>
  <c r="AA16" i="23"/>
  <c r="AA17" i="23"/>
  <c r="AA18" i="23"/>
  <c r="AA19" i="23"/>
  <c r="AA20" i="23"/>
  <c r="AA22" i="23"/>
  <c r="AA23" i="23"/>
  <c r="L21" i="23"/>
  <c r="M21" i="23"/>
  <c r="L7" i="23"/>
  <c r="M7" i="23"/>
  <c r="AA32" i="22"/>
  <c r="AA33" i="22"/>
  <c r="AA34" i="22"/>
  <c r="AA36" i="22"/>
  <c r="AA37" i="22"/>
  <c r="AA38" i="22"/>
  <c r="AA39" i="22"/>
  <c r="AA40" i="22"/>
  <c r="AA41" i="22"/>
  <c r="AA42" i="22"/>
  <c r="AA43" i="22"/>
  <c r="AA44" i="22"/>
  <c r="AA46" i="22"/>
  <c r="AA47" i="22"/>
  <c r="L45" i="22"/>
  <c r="M45" i="22"/>
  <c r="L31" i="22"/>
  <c r="M31" i="22"/>
  <c r="AA8" i="22"/>
  <c r="AA9" i="22"/>
  <c r="AA10" i="22"/>
  <c r="AA12" i="22"/>
  <c r="AA13" i="22"/>
  <c r="AA14" i="22"/>
  <c r="AA15" i="22"/>
  <c r="AA16" i="22"/>
  <c r="AA17" i="22"/>
  <c r="AA18" i="22"/>
  <c r="AA19" i="22"/>
  <c r="AA20" i="22"/>
  <c r="AA22" i="22"/>
  <c r="AA23" i="22"/>
  <c r="L21" i="22"/>
  <c r="X23" i="22" s="1"/>
  <c r="M21" i="22"/>
  <c r="L7" i="22"/>
  <c r="X8" i="22" s="1"/>
  <c r="M7" i="22"/>
  <c r="Y12" i="22" s="1"/>
  <c r="L56" i="21"/>
  <c r="M56" i="21"/>
  <c r="L57" i="21"/>
  <c r="M57" i="21"/>
  <c r="L58" i="21"/>
  <c r="M58" i="21"/>
  <c r="L60" i="21"/>
  <c r="M60" i="21"/>
  <c r="L61" i="21"/>
  <c r="M61" i="21"/>
  <c r="L62" i="21"/>
  <c r="M62" i="21"/>
  <c r="L63" i="21"/>
  <c r="M63" i="21"/>
  <c r="L64" i="21"/>
  <c r="M64" i="21"/>
  <c r="L65" i="21"/>
  <c r="M65" i="21"/>
  <c r="L66" i="21"/>
  <c r="M66" i="21"/>
  <c r="L67" i="21"/>
  <c r="M67" i="21"/>
  <c r="L68" i="21"/>
  <c r="M68" i="21"/>
  <c r="L70" i="21"/>
  <c r="M70" i="21"/>
  <c r="L71" i="21"/>
  <c r="M71" i="21"/>
  <c r="AA32" i="21"/>
  <c r="AA33" i="21"/>
  <c r="AA34" i="21"/>
  <c r="AA36" i="21"/>
  <c r="AA37" i="21"/>
  <c r="AA38" i="21"/>
  <c r="AA39" i="21"/>
  <c r="AA40" i="21"/>
  <c r="AA41" i="21"/>
  <c r="AA42" i="21"/>
  <c r="AA43" i="21"/>
  <c r="AA44" i="21"/>
  <c r="AA46" i="21"/>
  <c r="AA47" i="21"/>
  <c r="X47" i="21"/>
  <c r="Y47" i="21"/>
  <c r="L31" i="21"/>
  <c r="M31" i="21"/>
  <c r="AA8" i="21"/>
  <c r="AA9" i="21"/>
  <c r="AA10" i="21"/>
  <c r="AA12" i="21"/>
  <c r="AA13" i="21"/>
  <c r="AA14" i="21"/>
  <c r="AA15" i="21"/>
  <c r="AA16" i="21"/>
  <c r="AA17" i="21"/>
  <c r="AA18" i="21"/>
  <c r="AA19" i="21"/>
  <c r="AA20" i="21"/>
  <c r="AA22" i="21"/>
  <c r="AA23" i="21"/>
  <c r="AA21" i="21"/>
  <c r="Y23" i="21"/>
  <c r="K25" i="20"/>
  <c r="L25" i="20"/>
  <c r="K26" i="20"/>
  <c r="L26" i="20"/>
  <c r="K27" i="20"/>
  <c r="L27" i="20"/>
  <c r="Z17" i="20"/>
  <c r="Z18" i="20"/>
  <c r="K13" i="16" s="1"/>
  <c r="Z16" i="20"/>
  <c r="Z8" i="20"/>
  <c r="Z7" i="20"/>
  <c r="W16" i="20"/>
  <c r="X16" i="20"/>
  <c r="W17" i="20"/>
  <c r="X17" i="20"/>
  <c r="W7" i="20"/>
  <c r="X7" i="20"/>
  <c r="W8" i="20"/>
  <c r="X8" i="20"/>
  <c r="K25" i="19"/>
  <c r="L25" i="19"/>
  <c r="K26" i="19"/>
  <c r="L26" i="19"/>
  <c r="K27" i="19"/>
  <c r="L27" i="19"/>
  <c r="Z17" i="19"/>
  <c r="Z18" i="19"/>
  <c r="Z16" i="19"/>
  <c r="X17" i="19"/>
  <c r="W17" i="19"/>
  <c r="X16" i="19"/>
  <c r="W16" i="19"/>
  <c r="Z8" i="19"/>
  <c r="Z9" i="19"/>
  <c r="Z7" i="19"/>
  <c r="AA8" i="19"/>
  <c r="X7" i="19"/>
  <c r="W7" i="19"/>
  <c r="W9" i="19" s="1"/>
  <c r="X47" i="22" l="1"/>
  <c r="L69" i="22"/>
  <c r="Y46" i="22"/>
  <c r="M69" i="22"/>
  <c r="X8" i="21"/>
  <c r="X16" i="21"/>
  <c r="X9" i="21"/>
  <c r="X17" i="21"/>
  <c r="X10" i="21"/>
  <c r="X18" i="21"/>
  <c r="X11" i="21"/>
  <c r="X19" i="21"/>
  <c r="X20" i="21"/>
  <c r="X12" i="21"/>
  <c r="X13" i="21"/>
  <c r="X14" i="21"/>
  <c r="X15" i="21"/>
  <c r="O68" i="22"/>
  <c r="AB46" i="23"/>
  <c r="O64" i="22"/>
  <c r="O56" i="22"/>
  <c r="N25" i="20"/>
  <c r="AB29" i="12"/>
  <c r="O60" i="22"/>
  <c r="O66" i="22"/>
  <c r="O62" i="22"/>
  <c r="O58" i="22"/>
  <c r="AB41" i="12"/>
  <c r="AB36" i="12"/>
  <c r="AB12" i="12"/>
  <c r="AB24" i="12"/>
  <c r="AB35" i="12"/>
  <c r="AB30" i="12"/>
  <c r="AB11" i="12"/>
  <c r="AB42" i="12"/>
  <c r="AB23" i="12"/>
  <c r="AA21" i="22"/>
  <c r="O65" i="22"/>
  <c r="O61" i="22"/>
  <c r="O57" i="22"/>
  <c r="N26" i="20"/>
  <c r="AB45" i="12"/>
  <c r="AB26" i="12"/>
  <c r="AB21" i="12"/>
  <c r="AB44" i="12"/>
  <c r="AB39" i="12"/>
  <c r="AB20" i="12"/>
  <c r="AB15" i="12"/>
  <c r="AB38" i="12"/>
  <c r="AB14" i="12"/>
  <c r="AB9" i="12"/>
  <c r="O67" i="23"/>
  <c r="W18" i="20"/>
  <c r="AB48" i="12"/>
  <c r="AB33" i="12"/>
  <c r="W18" i="19"/>
  <c r="AB32" i="12"/>
  <c r="AB27" i="12"/>
  <c r="AB8" i="12"/>
  <c r="X46" i="12"/>
  <c r="Y43" i="12"/>
  <c r="AB43" i="12" s="1"/>
  <c r="Y40" i="12"/>
  <c r="AB40" i="12" s="1"/>
  <c r="Y37" i="12"/>
  <c r="AB37" i="12" s="1"/>
  <c r="Y34" i="12"/>
  <c r="AB34" i="12" s="1"/>
  <c r="Y31" i="12"/>
  <c r="AB31" i="12" s="1"/>
  <c r="Y28" i="12"/>
  <c r="AB28" i="12" s="1"/>
  <c r="Y25" i="12"/>
  <c r="AB25" i="12" s="1"/>
  <c r="Y22" i="12"/>
  <c r="AB22" i="12" s="1"/>
  <c r="Y19" i="12"/>
  <c r="AB19" i="12" s="1"/>
  <c r="Y16" i="12"/>
  <c r="AB16" i="12" s="1"/>
  <c r="Y13" i="12"/>
  <c r="AB13" i="12" s="1"/>
  <c r="Y10" i="12"/>
  <c r="AB10" i="12" s="1"/>
  <c r="Y7" i="12"/>
  <c r="O66" i="23"/>
  <c r="AA7" i="23"/>
  <c r="X46" i="22"/>
  <c r="AB46" i="22" s="1"/>
  <c r="O70" i="22"/>
  <c r="X18" i="22"/>
  <c r="X14" i="22"/>
  <c r="M48" i="21"/>
  <c r="Y41" i="21"/>
  <c r="X39" i="21"/>
  <c r="AA7" i="21"/>
  <c r="M24" i="21"/>
  <c r="L24" i="21"/>
  <c r="X21" i="21" s="1"/>
  <c r="X9" i="20"/>
  <c r="N27" i="19"/>
  <c r="N25" i="19"/>
  <c r="M48" i="23"/>
  <c r="Y31" i="23" s="1"/>
  <c r="L48" i="23"/>
  <c r="X45" i="23" s="1"/>
  <c r="O68" i="23"/>
  <c r="O58" i="23"/>
  <c r="O64" i="23"/>
  <c r="Y42" i="23"/>
  <c r="Y38" i="23"/>
  <c r="Y34" i="23"/>
  <c r="O61" i="23"/>
  <c r="L24" i="23"/>
  <c r="X22" i="23" s="1"/>
  <c r="AA21" i="23"/>
  <c r="O71" i="23"/>
  <c r="O70" i="23"/>
  <c r="O65" i="23"/>
  <c r="O57" i="23"/>
  <c r="O56" i="23"/>
  <c r="O63" i="23"/>
  <c r="O62" i="23"/>
  <c r="O60" i="23"/>
  <c r="L48" i="22"/>
  <c r="X31" i="22" s="1"/>
  <c r="M48" i="22"/>
  <c r="Y31" i="22" s="1"/>
  <c r="X33" i="22"/>
  <c r="Y32" i="22"/>
  <c r="X41" i="22"/>
  <c r="X37" i="22"/>
  <c r="X10" i="22"/>
  <c r="L24" i="22"/>
  <c r="X7" i="22" s="1"/>
  <c r="X22" i="22"/>
  <c r="Y38" i="21"/>
  <c r="Y33" i="21"/>
  <c r="Y46" i="21"/>
  <c r="M69" i="21"/>
  <c r="O71" i="21"/>
  <c r="AB47" i="21"/>
  <c r="O70" i="21"/>
  <c r="AA45" i="21"/>
  <c r="X44" i="21"/>
  <c r="O65" i="21"/>
  <c r="O61" i="21"/>
  <c r="X32" i="21"/>
  <c r="O67" i="21"/>
  <c r="O63" i="21"/>
  <c r="AA31" i="21"/>
  <c r="X41" i="21"/>
  <c r="O57" i="21"/>
  <c r="X36" i="21"/>
  <c r="O68" i="21"/>
  <c r="O64" i="21"/>
  <c r="O60" i="21"/>
  <c r="O56" i="21"/>
  <c r="X33" i="21"/>
  <c r="Y19" i="21"/>
  <c r="Y16" i="21"/>
  <c r="Y11" i="21"/>
  <c r="O66" i="21"/>
  <c r="O62" i="21"/>
  <c r="O58" i="21"/>
  <c r="AA17" i="20"/>
  <c r="AA16" i="20"/>
  <c r="W9" i="20"/>
  <c r="N27" i="20"/>
  <c r="AA8" i="20"/>
  <c r="AA17" i="19"/>
  <c r="AA16" i="19"/>
  <c r="AA7" i="19"/>
  <c r="N26" i="19"/>
  <c r="X9" i="19"/>
  <c r="AA9" i="19" s="1"/>
  <c r="Y17" i="22"/>
  <c r="X18" i="20"/>
  <c r="Y13" i="21"/>
  <c r="Y43" i="21"/>
  <c r="X38" i="21"/>
  <c r="Y35" i="21"/>
  <c r="X46" i="21"/>
  <c r="L69" i="21"/>
  <c r="Y8" i="22"/>
  <c r="AB8" i="22" s="1"/>
  <c r="X17" i="22"/>
  <c r="X13" i="22"/>
  <c r="X9" i="22"/>
  <c r="AA7" i="20"/>
  <c r="Y18" i="21"/>
  <c r="Y10" i="21"/>
  <c r="Y22" i="21"/>
  <c r="X43" i="21"/>
  <c r="Y40" i="21"/>
  <c r="X35" i="21"/>
  <c r="Y22" i="22"/>
  <c r="Y23" i="22"/>
  <c r="AB23" i="22" s="1"/>
  <c r="Y20" i="22"/>
  <c r="Y16" i="22"/>
  <c r="M24" i="22"/>
  <c r="AA7" i="22"/>
  <c r="X18" i="19"/>
  <c r="Y8" i="21"/>
  <c r="Y15" i="21"/>
  <c r="X40" i="21"/>
  <c r="Y37" i="21"/>
  <c r="X20" i="22"/>
  <c r="X16" i="22"/>
  <c r="X12" i="22"/>
  <c r="AB12" i="22" s="1"/>
  <c r="Y20" i="21"/>
  <c r="Y12" i="21"/>
  <c r="Y42" i="21"/>
  <c r="X37" i="21"/>
  <c r="Y34" i="21"/>
  <c r="M55" i="21"/>
  <c r="Y19" i="22"/>
  <c r="Y15" i="22"/>
  <c r="Y11" i="22"/>
  <c r="Y17" i="21"/>
  <c r="Y9" i="21"/>
  <c r="AB23" i="21"/>
  <c r="Y32" i="21"/>
  <c r="X42" i="21"/>
  <c r="Y39" i="21"/>
  <c r="X34" i="21"/>
  <c r="L55" i="21"/>
  <c r="X19" i="22"/>
  <c r="X15" i="22"/>
  <c r="X11" i="22"/>
  <c r="O67" i="22"/>
  <c r="O63" i="22"/>
  <c r="L55" i="22"/>
  <c r="Y13" i="22"/>
  <c r="Y14" i="21"/>
  <c r="Y44" i="21"/>
  <c r="Y36" i="21"/>
  <c r="Y18" i="22"/>
  <c r="Y14" i="22"/>
  <c r="Y10" i="22"/>
  <c r="Y9" i="22"/>
  <c r="O71" i="22"/>
  <c r="Y44" i="22"/>
  <c r="Y40" i="22"/>
  <c r="Y36" i="22"/>
  <c r="AA31" i="22"/>
  <c r="X42" i="23"/>
  <c r="X38" i="23"/>
  <c r="X34" i="23"/>
  <c r="L55" i="23"/>
  <c r="X44" i="22"/>
  <c r="X40" i="22"/>
  <c r="X36" i="22"/>
  <c r="AA45" i="22"/>
  <c r="X32" i="23"/>
  <c r="Y41" i="23"/>
  <c r="Y37" i="23"/>
  <c r="Y33" i="23"/>
  <c r="Y43" i="22"/>
  <c r="Y39" i="22"/>
  <c r="Y35" i="22"/>
  <c r="M24" i="23"/>
  <c r="Y7" i="23" s="1"/>
  <c r="Y32" i="23"/>
  <c r="X41" i="23"/>
  <c r="X37" i="23"/>
  <c r="X33" i="23"/>
  <c r="L69" i="23"/>
  <c r="M55" i="23"/>
  <c r="X43" i="22"/>
  <c r="X39" i="22"/>
  <c r="X35" i="22"/>
  <c r="Y47" i="23"/>
  <c r="Y44" i="23"/>
  <c r="Y40" i="23"/>
  <c r="Y36" i="23"/>
  <c r="AA31" i="23"/>
  <c r="Y42" i="22"/>
  <c r="Y38" i="22"/>
  <c r="Y34" i="22"/>
  <c r="Y47" i="22"/>
  <c r="AB47" i="22" s="1"/>
  <c r="X47" i="23"/>
  <c r="X44" i="23"/>
  <c r="X40" i="23"/>
  <c r="X36" i="23"/>
  <c r="AA45" i="23"/>
  <c r="M69" i="23"/>
  <c r="X42" i="22"/>
  <c r="X38" i="22"/>
  <c r="X34" i="22"/>
  <c r="Y43" i="23"/>
  <c r="Y39" i="23"/>
  <c r="Y35" i="23"/>
  <c r="X32" i="22"/>
  <c r="Y41" i="22"/>
  <c r="Y37" i="22"/>
  <c r="Y33" i="22"/>
  <c r="M55" i="22"/>
  <c r="Y8" i="23"/>
  <c r="X43" i="23"/>
  <c r="X39" i="23"/>
  <c r="X35" i="23"/>
  <c r="X8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X20" i="23"/>
  <c r="X19" i="23"/>
  <c r="X18" i="23"/>
  <c r="X17" i="23"/>
  <c r="X16" i="23"/>
  <c r="X15" i="23"/>
  <c r="X14" i="23"/>
  <c r="X13" i="23"/>
  <c r="X12" i="23"/>
  <c r="X11" i="23"/>
  <c r="X10" i="23"/>
  <c r="X9" i="23"/>
  <c r="Y31" i="21" l="1"/>
  <c r="X7" i="21"/>
  <c r="X24" i="21" s="1"/>
  <c r="AB10" i="23"/>
  <c r="AB42" i="23"/>
  <c r="AB33" i="22"/>
  <c r="L72" i="21"/>
  <c r="AB10" i="22"/>
  <c r="AA18" i="20"/>
  <c r="AB37" i="22"/>
  <c r="AB14" i="22"/>
  <c r="AA18" i="19"/>
  <c r="X7" i="23"/>
  <c r="AB7" i="23" s="1"/>
  <c r="AB12" i="23"/>
  <c r="AB8" i="23"/>
  <c r="AB14" i="23"/>
  <c r="AB13" i="22"/>
  <c r="Y45" i="21"/>
  <c r="AB9" i="21"/>
  <c r="AA9" i="20"/>
  <c r="Y45" i="23"/>
  <c r="Y48" i="23" s="1"/>
  <c r="X21" i="23"/>
  <c r="AB18" i="23"/>
  <c r="AB11" i="23"/>
  <c r="AB19" i="23"/>
  <c r="AB20" i="23"/>
  <c r="AB13" i="23"/>
  <c r="AA48" i="22"/>
  <c r="AB18" i="22"/>
  <c r="AB39" i="21"/>
  <c r="AB44" i="21"/>
  <c r="AB32" i="21"/>
  <c r="O69" i="21"/>
  <c r="AB22" i="22"/>
  <c r="X45" i="22"/>
  <c r="X48" i="22" s="1"/>
  <c r="L72" i="22"/>
  <c r="AB15" i="23"/>
  <c r="AB36" i="21"/>
  <c r="AB16" i="23"/>
  <c r="AA24" i="22"/>
  <c r="AB9" i="23"/>
  <c r="AB17" i="23"/>
  <c r="AB16" i="21"/>
  <c r="AB33" i="21"/>
  <c r="X21" i="22"/>
  <c r="X24" i="22" s="1"/>
  <c r="AB7" i="12"/>
  <c r="Y46" i="12"/>
  <c r="AB46" i="12" s="1"/>
  <c r="AB36" i="23"/>
  <c r="AB33" i="23"/>
  <c r="AB40" i="23"/>
  <c r="AB37" i="23"/>
  <c r="L72" i="23"/>
  <c r="X23" i="23"/>
  <c r="Y45" i="22"/>
  <c r="Y48" i="22" s="1"/>
  <c r="AB34" i="22"/>
  <c r="AB40" i="22"/>
  <c r="AB35" i="22"/>
  <c r="AB41" i="21"/>
  <c r="AB46" i="21"/>
  <c r="M72" i="21"/>
  <c r="AA24" i="21"/>
  <c r="Y21" i="21"/>
  <c r="AB14" i="21"/>
  <c r="Y7" i="21"/>
  <c r="AB11" i="21"/>
  <c r="X31" i="23"/>
  <c r="AB31" i="23" s="1"/>
  <c r="AA48" i="23"/>
  <c r="AB32" i="23"/>
  <c r="AB38" i="23"/>
  <c r="AB35" i="23"/>
  <c r="AB34" i="23"/>
  <c r="O69" i="23"/>
  <c r="Y23" i="23"/>
  <c r="Y21" i="23"/>
  <c r="O55" i="22"/>
  <c r="AB41" i="22"/>
  <c r="AB42" i="22"/>
  <c r="AB32" i="22"/>
  <c r="AB36" i="22"/>
  <c r="AB11" i="22"/>
  <c r="AB15" i="22"/>
  <c r="M72" i="22"/>
  <c r="AB17" i="22"/>
  <c r="AB9" i="22"/>
  <c r="Y21" i="22"/>
  <c r="O69" i="22"/>
  <c r="Y7" i="22"/>
  <c r="AB7" i="22" s="1"/>
  <c r="AB38" i="21"/>
  <c r="X45" i="21"/>
  <c r="AB37" i="21"/>
  <c r="AB40" i="21"/>
  <c r="AB42" i="21"/>
  <c r="AB13" i="21"/>
  <c r="AB19" i="21"/>
  <c r="AB39" i="23"/>
  <c r="Y22" i="23"/>
  <c r="AB22" i="23" s="1"/>
  <c r="AA24" i="23"/>
  <c r="AB41" i="23"/>
  <c r="AB44" i="22"/>
  <c r="AB17" i="21"/>
  <c r="AB19" i="22"/>
  <c r="AA48" i="21"/>
  <c r="AB43" i="23"/>
  <c r="AB44" i="23"/>
  <c r="AB20" i="21"/>
  <c r="AB12" i="21"/>
  <c r="AB8" i="21"/>
  <c r="AB47" i="23"/>
  <c r="O55" i="23"/>
  <c r="O55" i="21"/>
  <c r="AB35" i="21"/>
  <c r="AB38" i="22"/>
  <c r="AB39" i="22"/>
  <c r="AB16" i="22"/>
  <c r="AB22" i="21"/>
  <c r="AB43" i="22"/>
  <c r="AB34" i="21"/>
  <c r="AB20" i="22"/>
  <c r="AB10" i="21"/>
  <c r="AB43" i="21"/>
  <c r="AB18" i="21"/>
  <c r="AB31" i="22"/>
  <c r="M72" i="23"/>
  <c r="AB15" i="21"/>
  <c r="X31" i="21"/>
  <c r="Y48" i="21" l="1"/>
  <c r="AB21" i="21"/>
  <c r="O72" i="21"/>
  <c r="AB21" i="22"/>
  <c r="AB45" i="21"/>
  <c r="Y24" i="21"/>
  <c r="AB24" i="21" s="1"/>
  <c r="X24" i="23"/>
  <c r="O72" i="23"/>
  <c r="AB45" i="22"/>
  <c r="AB45" i="23"/>
  <c r="AB21" i="23"/>
  <c r="O72" i="22"/>
  <c r="AB7" i="21"/>
  <c r="AB23" i="23"/>
  <c r="X48" i="23"/>
  <c r="AB48" i="23" s="1"/>
  <c r="Y24" i="23"/>
  <c r="AB48" i="22"/>
  <c r="Y24" i="22"/>
  <c r="AB24" i="22" s="1"/>
  <c r="X48" i="21"/>
  <c r="AB48" i="21" s="1"/>
  <c r="AB31" i="21"/>
  <c r="AB24" i="23" l="1"/>
  <c r="K142" i="12"/>
  <c r="K45" i="22"/>
  <c r="W46" i="22" l="1"/>
  <c r="W47" i="22"/>
  <c r="K45" i="21"/>
  <c r="K69" i="21" s="1"/>
  <c r="W47" i="21" l="1"/>
  <c r="W46" i="21"/>
  <c r="Q39" i="30"/>
  <c r="D38" i="30"/>
  <c r="C38" i="30"/>
  <c r="Q37" i="30"/>
  <c r="D33" i="30"/>
  <c r="C33" i="30"/>
  <c r="C12" i="30"/>
  <c r="D7" i="30"/>
  <c r="C7" i="30"/>
  <c r="D55" i="28"/>
  <c r="C55" i="28"/>
  <c r="D45" i="28"/>
  <c r="C45" i="28"/>
  <c r="D76" i="28"/>
  <c r="D115" i="28" s="1"/>
  <c r="C76" i="28"/>
  <c r="C115" i="28" s="1"/>
  <c r="D71" i="28"/>
  <c r="D110" i="28" s="1"/>
  <c r="C71" i="28"/>
  <c r="C110" i="28" s="1"/>
  <c r="D70" i="28"/>
  <c r="D109" i="28" s="1"/>
  <c r="C70" i="28"/>
  <c r="C109" i="28" s="1"/>
  <c r="D69" i="28"/>
  <c r="D108" i="28" s="1"/>
  <c r="C69" i="28"/>
  <c r="C108" i="28" s="1"/>
  <c r="D68" i="28"/>
  <c r="D107" i="28" s="1"/>
  <c r="C68" i="28"/>
  <c r="C107" i="28" s="1"/>
  <c r="D67" i="28"/>
  <c r="D106" i="28" s="1"/>
  <c r="C67" i="28"/>
  <c r="D17" i="28"/>
  <c r="D7" i="28"/>
  <c r="C17" i="28"/>
  <c r="C7" i="28"/>
  <c r="C29" i="28"/>
  <c r="C46" i="12"/>
  <c r="D64" i="30" l="1"/>
  <c r="C64" i="30"/>
  <c r="C59" i="30"/>
  <c r="D59" i="30"/>
  <c r="D94" i="28"/>
  <c r="C94" i="28"/>
  <c r="C106" i="28"/>
  <c r="P18" i="30"/>
  <c r="P17" i="30"/>
  <c r="P16" i="30"/>
  <c r="O47" i="28"/>
  <c r="O48" i="28"/>
  <c r="O49" i="28"/>
  <c r="O50" i="28"/>
  <c r="O51" i="28"/>
  <c r="O52" i="28"/>
  <c r="O53" i="28"/>
  <c r="O54" i="28"/>
  <c r="P42" i="30"/>
  <c r="P43" i="30"/>
  <c r="P44" i="30"/>
  <c r="O11" i="28"/>
  <c r="O12" i="28"/>
  <c r="O13" i="28"/>
  <c r="O14" i="28"/>
  <c r="O15" i="28"/>
  <c r="O9" i="28"/>
  <c r="O10" i="28"/>
  <c r="P10" i="28"/>
  <c r="P11" i="28"/>
  <c r="P12" i="28"/>
  <c r="P9" i="28"/>
  <c r="P13" i="28"/>
  <c r="P14" i="28"/>
  <c r="P15" i="28"/>
  <c r="O60" i="28"/>
  <c r="O65" i="28"/>
  <c r="O57" i="28"/>
  <c r="O62" i="28"/>
  <c r="O61" i="28"/>
  <c r="O58" i="28"/>
  <c r="O64" i="28"/>
  <c r="O59" i="28"/>
  <c r="O63" i="28"/>
  <c r="P57" i="28"/>
  <c r="P58" i="28"/>
  <c r="P59" i="28"/>
  <c r="P60" i="28"/>
  <c r="P61" i="28"/>
  <c r="P62" i="28"/>
  <c r="P63" i="28"/>
  <c r="P64" i="28"/>
  <c r="P65" i="28"/>
  <c r="O20" i="28"/>
  <c r="O23" i="28"/>
  <c r="O26" i="28"/>
  <c r="P47" i="28"/>
  <c r="P48" i="28"/>
  <c r="P49" i="28"/>
  <c r="P50" i="28"/>
  <c r="P51" i="28"/>
  <c r="P52" i="28"/>
  <c r="P53" i="28"/>
  <c r="P54" i="28"/>
  <c r="P19" i="28"/>
  <c r="P25" i="28"/>
  <c r="P23" i="28"/>
  <c r="P24" i="28"/>
  <c r="P26" i="28"/>
  <c r="O42" i="30"/>
  <c r="O43" i="30"/>
  <c r="O44" i="30"/>
  <c r="O16" i="30"/>
  <c r="O17" i="30"/>
  <c r="C142" i="12"/>
  <c r="O47" i="12"/>
  <c r="D45" i="30"/>
  <c r="D19" i="30"/>
  <c r="P9" i="30"/>
  <c r="P10" i="30"/>
  <c r="Q41" i="30"/>
  <c r="P40" i="30"/>
  <c r="P36" i="30"/>
  <c r="Q34" i="30"/>
  <c r="P35" i="30"/>
  <c r="P15" i="30"/>
  <c r="O8" i="30"/>
  <c r="Q8" i="30"/>
  <c r="O11" i="30"/>
  <c r="Q11" i="30"/>
  <c r="O15" i="30"/>
  <c r="Q15" i="30"/>
  <c r="O13" i="30"/>
  <c r="Q14" i="30"/>
  <c r="O18" i="30"/>
  <c r="C19" i="30"/>
  <c r="P8" i="30"/>
  <c r="O9" i="30"/>
  <c r="Q9" i="30"/>
  <c r="O10" i="30"/>
  <c r="Q10" i="30"/>
  <c r="P11" i="30"/>
  <c r="Q13" i="30"/>
  <c r="O14" i="30"/>
  <c r="Q18" i="30"/>
  <c r="E19" i="30"/>
  <c r="E71" i="30" s="1"/>
  <c r="C45" i="30"/>
  <c r="O36" i="30"/>
  <c r="O35" i="30"/>
  <c r="Q33" i="30"/>
  <c r="Q36" i="30"/>
  <c r="Q35" i="30"/>
  <c r="W36" i="30"/>
  <c r="W35" i="30"/>
  <c r="W33" i="30"/>
  <c r="O34" i="30"/>
  <c r="W34" i="30"/>
  <c r="O37" i="30"/>
  <c r="W37" i="30"/>
  <c r="O40" i="30"/>
  <c r="O41" i="30"/>
  <c r="Q40" i="30"/>
  <c r="W40" i="30"/>
  <c r="W41" i="30"/>
  <c r="O39" i="30"/>
  <c r="W39" i="30"/>
  <c r="P13" i="30"/>
  <c r="P14" i="30"/>
  <c r="P34" i="30"/>
  <c r="P37" i="30"/>
  <c r="P41" i="30"/>
  <c r="P39" i="30"/>
  <c r="Q46" i="28"/>
  <c r="C66" i="28"/>
  <c r="O56" i="28"/>
  <c r="C83" i="28"/>
  <c r="D83" i="28"/>
  <c r="W46" i="28"/>
  <c r="E83" i="28"/>
  <c r="O46" i="28"/>
  <c r="Q56" i="28"/>
  <c r="W56" i="28"/>
  <c r="P46" i="28"/>
  <c r="P56" i="28"/>
  <c r="D66" i="28"/>
  <c r="C28" i="28"/>
  <c r="W8" i="28"/>
  <c r="P18" i="28"/>
  <c r="W27" i="28"/>
  <c r="Q27" i="28"/>
  <c r="O27" i="28"/>
  <c r="P22" i="28"/>
  <c r="W21" i="28"/>
  <c r="Q21" i="28"/>
  <c r="O21" i="28"/>
  <c r="P20" i="28"/>
  <c r="W19" i="28"/>
  <c r="Q19" i="28"/>
  <c r="O19" i="28"/>
  <c r="O16" i="28"/>
  <c r="Q8" i="28"/>
  <c r="O18" i="28"/>
  <c r="Q18" i="28"/>
  <c r="W18" i="28"/>
  <c r="P27" i="28"/>
  <c r="W22" i="28"/>
  <c r="Q22" i="28"/>
  <c r="O22" i="28"/>
  <c r="P21" i="28"/>
  <c r="W20" i="28"/>
  <c r="Q20" i="28"/>
  <c r="E105" i="28"/>
  <c r="O8" i="28"/>
  <c r="P8" i="28"/>
  <c r="W16" i="28"/>
  <c r="Q16" i="28"/>
  <c r="P16" i="28"/>
  <c r="C71" i="30" l="1"/>
  <c r="D71" i="30"/>
  <c r="D105" i="28"/>
  <c r="O69" i="28"/>
  <c r="C105" i="28"/>
  <c r="P73" i="28"/>
  <c r="P75" i="28"/>
  <c r="P74" i="28"/>
  <c r="P72" i="28"/>
  <c r="P20" i="30"/>
  <c r="P25" i="30"/>
  <c r="P26" i="30"/>
  <c r="P22" i="30"/>
  <c r="P21" i="30"/>
  <c r="P24" i="30"/>
  <c r="P23" i="30"/>
  <c r="O76" i="28"/>
  <c r="O71" i="28"/>
  <c r="P76" i="28"/>
  <c r="O7" i="30"/>
  <c r="O26" i="30"/>
  <c r="O25" i="30"/>
  <c r="O24" i="30"/>
  <c r="P52" i="30"/>
  <c r="P50" i="30"/>
  <c r="P49" i="30"/>
  <c r="P51" i="30"/>
  <c r="P47" i="30"/>
  <c r="P48" i="30"/>
  <c r="O68" i="28"/>
  <c r="P70" i="28"/>
  <c r="Q37" i="28"/>
  <c r="Q32" i="28"/>
  <c r="Q31" i="28"/>
  <c r="Q33" i="28"/>
  <c r="Q34" i="28"/>
  <c r="Q35" i="28"/>
  <c r="Q36" i="28"/>
  <c r="Q30" i="28"/>
  <c r="O74" i="28"/>
  <c r="O72" i="28"/>
  <c r="O75" i="28"/>
  <c r="O73" i="28"/>
  <c r="O47" i="30"/>
  <c r="O52" i="30"/>
  <c r="O51" i="30"/>
  <c r="O48" i="30"/>
  <c r="O50" i="30"/>
  <c r="O49" i="30"/>
  <c r="P68" i="28"/>
  <c r="P38" i="28"/>
  <c r="P32" i="28"/>
  <c r="P35" i="28"/>
  <c r="P30" i="28"/>
  <c r="P37" i="28"/>
  <c r="P34" i="28"/>
  <c r="P31" i="28"/>
  <c r="P33" i="28"/>
  <c r="P36" i="28"/>
  <c r="O70" i="28"/>
  <c r="P69" i="28"/>
  <c r="Q24" i="30"/>
  <c r="Q23" i="30"/>
  <c r="Q22" i="30"/>
  <c r="Q26" i="30"/>
  <c r="Q25" i="30"/>
  <c r="Q21" i="30"/>
  <c r="P71" i="28"/>
  <c r="O35" i="28"/>
  <c r="O30" i="28"/>
  <c r="O31" i="28"/>
  <c r="O37" i="28"/>
  <c r="O36" i="28"/>
  <c r="O34" i="28"/>
  <c r="O33" i="28"/>
  <c r="O32" i="28"/>
  <c r="Q38" i="28"/>
  <c r="P7" i="30"/>
  <c r="O23" i="30"/>
  <c r="O22" i="30"/>
  <c r="P7" i="28"/>
  <c r="O67" i="28"/>
  <c r="Q20" i="30"/>
  <c r="Q55" i="28"/>
  <c r="O38" i="30"/>
  <c r="O38" i="28"/>
  <c r="Q45" i="28"/>
  <c r="O55" i="28"/>
  <c r="O33" i="30"/>
  <c r="O20" i="30"/>
  <c r="P33" i="30"/>
  <c r="Q38" i="30"/>
  <c r="Q45" i="30" s="1"/>
  <c r="P12" i="30"/>
  <c r="P46" i="30"/>
  <c r="P38" i="30"/>
  <c r="O21" i="30"/>
  <c r="Q7" i="30"/>
  <c r="Q12" i="30"/>
  <c r="O12" i="30"/>
  <c r="W46" i="30"/>
  <c r="Q46" i="30"/>
  <c r="O46" i="30"/>
  <c r="W38" i="30"/>
  <c r="W20" i="30"/>
  <c r="O29" i="28"/>
  <c r="Q67" i="28"/>
  <c r="O45" i="28"/>
  <c r="P45" i="28"/>
  <c r="W45" i="28"/>
  <c r="P67" i="28"/>
  <c r="W67" i="28"/>
  <c r="W55" i="28"/>
  <c r="P55" i="28"/>
  <c r="O7" i="28"/>
  <c r="O17" i="28"/>
  <c r="Q7" i="28"/>
  <c r="W29" i="28"/>
  <c r="W17" i="28"/>
  <c r="W7" i="28"/>
  <c r="Q29" i="28"/>
  <c r="Q17" i="28"/>
  <c r="P17" i="28"/>
  <c r="P29" i="28"/>
  <c r="W38" i="28"/>
  <c r="AA3" i="22"/>
  <c r="AA3" i="45" s="1"/>
  <c r="AA50" i="45" s="1"/>
  <c r="O97" i="45" s="1"/>
  <c r="AA3" i="21"/>
  <c r="AA27" i="21" s="1"/>
  <c r="Z3" i="20"/>
  <c r="Z12" i="20" s="1"/>
  <c r="N21" i="20" s="1"/>
  <c r="N21" i="19"/>
  <c r="Z12" i="19"/>
  <c r="P19" i="30" l="1"/>
  <c r="O19" i="30"/>
  <c r="P45" i="30"/>
  <c r="O66" i="28"/>
  <c r="P28" i="28"/>
  <c r="O45" i="30"/>
  <c r="Q66" i="28"/>
  <c r="O28" i="28"/>
  <c r="P66" i="28"/>
  <c r="AA3" i="23"/>
  <c r="AA3" i="33" s="1"/>
  <c r="O51" i="21"/>
  <c r="AA27" i="22"/>
  <c r="O51" i="22" s="1"/>
  <c r="Q19" i="30"/>
  <c r="W19" i="30"/>
  <c r="W45" i="30"/>
  <c r="W66" i="28"/>
  <c r="Q28" i="28"/>
  <c r="W28" i="28"/>
  <c r="AA38" i="33" l="1"/>
  <c r="O73" i="33"/>
  <c r="AA3" i="28"/>
  <c r="AA3" i="12"/>
  <c r="AA3" i="30"/>
  <c r="AA27" i="23"/>
  <c r="O51" i="23"/>
  <c r="C103" i="12"/>
  <c r="AA41" i="28" l="1"/>
  <c r="O79" i="28"/>
  <c r="AA29" i="30"/>
  <c r="O55" i="30"/>
  <c r="O99" i="12"/>
  <c r="AA51" i="12"/>
  <c r="K95" i="12"/>
  <c r="K143" i="12" s="1"/>
  <c r="K96" i="12"/>
  <c r="K144" i="12" s="1"/>
  <c r="W55" i="12"/>
  <c r="W56" i="12"/>
  <c r="W57" i="12"/>
  <c r="W58" i="12"/>
  <c r="W59" i="12"/>
  <c r="W60" i="12"/>
  <c r="W61" i="12"/>
  <c r="W62" i="12"/>
  <c r="W63" i="12"/>
  <c r="W64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7" i="12"/>
  <c r="W8" i="12"/>
  <c r="W9" i="12"/>
  <c r="W10" i="12"/>
  <c r="W11" i="12"/>
  <c r="W12" i="12"/>
  <c r="W13" i="12"/>
  <c r="W14" i="12"/>
  <c r="W15" i="12"/>
  <c r="W16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95" i="12" l="1"/>
  <c r="W96" i="12"/>
  <c r="W46" i="12"/>
  <c r="W94" i="12"/>
  <c r="W48" i="12"/>
  <c r="E71" i="23" l="1"/>
  <c r="D71" i="23"/>
  <c r="C71" i="23"/>
  <c r="E70" i="23"/>
  <c r="D70" i="23"/>
  <c r="C70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45" i="23"/>
  <c r="D45" i="23"/>
  <c r="C45" i="23"/>
  <c r="K31" i="23"/>
  <c r="E31" i="23"/>
  <c r="D31" i="23"/>
  <c r="C31" i="23"/>
  <c r="K21" i="23"/>
  <c r="K69" i="23" s="1"/>
  <c r="E21" i="23"/>
  <c r="D21" i="23"/>
  <c r="C21" i="23"/>
  <c r="K7" i="23"/>
  <c r="K55" i="23" s="1"/>
  <c r="E7" i="23"/>
  <c r="D7" i="23"/>
  <c r="C7" i="23"/>
  <c r="E45" i="22"/>
  <c r="D45" i="22"/>
  <c r="C45" i="22"/>
  <c r="K31" i="22"/>
  <c r="K48" i="22" s="1"/>
  <c r="E31" i="22"/>
  <c r="D31" i="22"/>
  <c r="C31" i="22"/>
  <c r="K21" i="22"/>
  <c r="K69" i="22" s="1"/>
  <c r="E21" i="22"/>
  <c r="D21" i="22"/>
  <c r="C21" i="22"/>
  <c r="K7" i="22"/>
  <c r="K55" i="22" s="1"/>
  <c r="E7" i="22"/>
  <c r="D7" i="22"/>
  <c r="C7" i="22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70" i="21"/>
  <c r="D70" i="21"/>
  <c r="E70" i="21"/>
  <c r="C71" i="21"/>
  <c r="D71" i="21"/>
  <c r="E71" i="21"/>
  <c r="G12" i="16"/>
  <c r="E45" i="21"/>
  <c r="D45" i="21"/>
  <c r="C45" i="21"/>
  <c r="K31" i="21"/>
  <c r="K55" i="21" s="1"/>
  <c r="E31" i="21"/>
  <c r="D31" i="21"/>
  <c r="C31" i="21"/>
  <c r="E7" i="21"/>
  <c r="D7" i="21"/>
  <c r="C7" i="21"/>
  <c r="E21" i="21"/>
  <c r="D21" i="21"/>
  <c r="C21" i="21"/>
  <c r="D9" i="20"/>
  <c r="P7" i="20" s="1"/>
  <c r="C9" i="20"/>
  <c r="O8" i="20" s="1"/>
  <c r="B9" i="20"/>
  <c r="N7" i="20" s="1"/>
  <c r="A23" i="20"/>
  <c r="A14" i="20"/>
  <c r="D26" i="20"/>
  <c r="C26" i="20"/>
  <c r="B26" i="20"/>
  <c r="D25" i="20"/>
  <c r="C25" i="20"/>
  <c r="B25" i="20"/>
  <c r="D18" i="20"/>
  <c r="C18" i="20"/>
  <c r="B18" i="20"/>
  <c r="N17" i="20" s="1"/>
  <c r="C69" i="22" l="1"/>
  <c r="D69" i="22"/>
  <c r="E69" i="22"/>
  <c r="K48" i="21"/>
  <c r="W45" i="21" s="1"/>
  <c r="W23" i="21"/>
  <c r="W22" i="21"/>
  <c r="V16" i="20"/>
  <c r="V17" i="20"/>
  <c r="J27" i="20"/>
  <c r="C27" i="20"/>
  <c r="P8" i="20"/>
  <c r="P9" i="20" s="1"/>
  <c r="N8" i="20"/>
  <c r="N9" i="20" s="1"/>
  <c r="Q23" i="21"/>
  <c r="Q22" i="21"/>
  <c r="Q37" i="21"/>
  <c r="Q40" i="21"/>
  <c r="Q32" i="21"/>
  <c r="Q35" i="21"/>
  <c r="Q43" i="21"/>
  <c r="Q33" i="21"/>
  <c r="Q34" i="21"/>
  <c r="Q38" i="21"/>
  <c r="Q44" i="21"/>
  <c r="Q41" i="21"/>
  <c r="Q39" i="21"/>
  <c r="Q42" i="21"/>
  <c r="Q36" i="21"/>
  <c r="Q22" i="22"/>
  <c r="Q23" i="22"/>
  <c r="Q46" i="22"/>
  <c r="Q47" i="22"/>
  <c r="P23" i="21"/>
  <c r="P22" i="21"/>
  <c r="C55" i="21"/>
  <c r="O14" i="21"/>
  <c r="O10" i="21"/>
  <c r="O18" i="21"/>
  <c r="O13" i="21"/>
  <c r="O9" i="21"/>
  <c r="O17" i="21"/>
  <c r="O19" i="21"/>
  <c r="O12" i="21"/>
  <c r="O20" i="21"/>
  <c r="O16" i="21"/>
  <c r="O15" i="21"/>
  <c r="O8" i="21"/>
  <c r="O11" i="21"/>
  <c r="C48" i="21"/>
  <c r="O47" i="21"/>
  <c r="O46" i="21"/>
  <c r="O10" i="22"/>
  <c r="O18" i="22"/>
  <c r="O13" i="22"/>
  <c r="O15" i="22"/>
  <c r="O16" i="22"/>
  <c r="O12" i="22"/>
  <c r="O11" i="22"/>
  <c r="O19" i="22"/>
  <c r="O8" i="22"/>
  <c r="O14" i="22"/>
  <c r="O20" i="22"/>
  <c r="O9" i="22"/>
  <c r="O17" i="22"/>
  <c r="O33" i="22"/>
  <c r="O41" i="22"/>
  <c r="O36" i="22"/>
  <c r="O44" i="22"/>
  <c r="O38" i="22"/>
  <c r="O39" i="22"/>
  <c r="O34" i="22"/>
  <c r="O42" i="22"/>
  <c r="O37" i="22"/>
  <c r="O35" i="22"/>
  <c r="O43" i="22"/>
  <c r="O40" i="22"/>
  <c r="O32" i="22"/>
  <c r="P46" i="22"/>
  <c r="P47" i="22"/>
  <c r="P47" i="21"/>
  <c r="P46" i="21"/>
  <c r="D24" i="22"/>
  <c r="P7" i="22" s="1"/>
  <c r="P15" i="22"/>
  <c r="P10" i="22"/>
  <c r="P18" i="22"/>
  <c r="P17" i="22"/>
  <c r="P13" i="22"/>
  <c r="P8" i="22"/>
  <c r="P12" i="22"/>
  <c r="P16" i="22"/>
  <c r="P9" i="22"/>
  <c r="P11" i="22"/>
  <c r="P19" i="22"/>
  <c r="P20" i="22"/>
  <c r="P14" i="22"/>
  <c r="P38" i="22"/>
  <c r="P35" i="22"/>
  <c r="P33" i="22"/>
  <c r="P41" i="22"/>
  <c r="P36" i="22"/>
  <c r="P44" i="22"/>
  <c r="P39" i="22"/>
  <c r="P40" i="22"/>
  <c r="P34" i="22"/>
  <c r="P42" i="22"/>
  <c r="P43" i="22"/>
  <c r="P37" i="22"/>
  <c r="P32" i="22"/>
  <c r="P40" i="21"/>
  <c r="P36" i="21"/>
  <c r="P37" i="21"/>
  <c r="P35" i="21"/>
  <c r="P43" i="21"/>
  <c r="P38" i="21"/>
  <c r="P33" i="21"/>
  <c r="P41" i="21"/>
  <c r="P44" i="21"/>
  <c r="P42" i="21"/>
  <c r="P32" i="21"/>
  <c r="P39" i="21"/>
  <c r="P34" i="21"/>
  <c r="P11" i="21"/>
  <c r="P19" i="21"/>
  <c r="P14" i="21"/>
  <c r="P10" i="21"/>
  <c r="P9" i="21"/>
  <c r="P17" i="21"/>
  <c r="P16" i="21"/>
  <c r="P12" i="21"/>
  <c r="P20" i="21"/>
  <c r="P8" i="21"/>
  <c r="P15" i="21"/>
  <c r="P18" i="21"/>
  <c r="P13" i="21"/>
  <c r="Q16" i="21"/>
  <c r="Q19" i="21"/>
  <c r="Q18" i="21"/>
  <c r="Q13" i="21"/>
  <c r="Q11" i="21"/>
  <c r="Q12" i="21"/>
  <c r="Q14" i="21"/>
  <c r="Q8" i="21"/>
  <c r="Q9" i="21"/>
  <c r="Q17" i="21"/>
  <c r="Q20" i="21"/>
  <c r="Q10" i="21"/>
  <c r="Q15" i="21"/>
  <c r="Q46" i="21"/>
  <c r="Q47" i="21"/>
  <c r="Q12" i="22"/>
  <c r="Q20" i="22"/>
  <c r="Q9" i="22"/>
  <c r="Q15" i="22"/>
  <c r="Q8" i="22"/>
  <c r="Q10" i="22"/>
  <c r="Q18" i="22"/>
  <c r="Q13" i="22"/>
  <c r="Q17" i="22"/>
  <c r="Q16" i="22"/>
  <c r="Q14" i="22"/>
  <c r="Q11" i="22"/>
  <c r="Q19" i="22"/>
  <c r="Q35" i="22"/>
  <c r="Q43" i="22"/>
  <c r="Q38" i="22"/>
  <c r="Q33" i="22"/>
  <c r="Q41" i="22"/>
  <c r="Q37" i="22"/>
  <c r="Q40" i="22"/>
  <c r="Q36" i="22"/>
  <c r="Q44" i="22"/>
  <c r="Q39" i="22"/>
  <c r="Q32" i="22"/>
  <c r="Q34" i="22"/>
  <c r="Q42" i="22"/>
  <c r="P23" i="22"/>
  <c r="P22" i="22"/>
  <c r="W39" i="21"/>
  <c r="W34" i="21"/>
  <c r="W42" i="21"/>
  <c r="W37" i="21"/>
  <c r="W44" i="21"/>
  <c r="W40" i="21"/>
  <c r="W35" i="21"/>
  <c r="W43" i="21"/>
  <c r="W32" i="21"/>
  <c r="W38" i="21"/>
  <c r="W36" i="21"/>
  <c r="W33" i="21"/>
  <c r="W41" i="21"/>
  <c r="C24" i="21"/>
  <c r="O21" i="21" s="1"/>
  <c r="O23" i="21"/>
  <c r="O22" i="21"/>
  <c r="O35" i="21"/>
  <c r="O43" i="21"/>
  <c r="O32" i="21"/>
  <c r="O38" i="21"/>
  <c r="O39" i="21"/>
  <c r="O40" i="21"/>
  <c r="O33" i="21"/>
  <c r="O41" i="21"/>
  <c r="O37" i="21"/>
  <c r="O36" i="21"/>
  <c r="O44" i="21"/>
  <c r="O34" i="21"/>
  <c r="O42" i="21"/>
  <c r="O23" i="22"/>
  <c r="O22" i="22"/>
  <c r="O47" i="22"/>
  <c r="O46" i="22"/>
  <c r="C24" i="23"/>
  <c r="O22" i="23" s="1"/>
  <c r="O9" i="23"/>
  <c r="O10" i="23"/>
  <c r="O11" i="23"/>
  <c r="O12" i="23"/>
  <c r="O13" i="23"/>
  <c r="O14" i="23"/>
  <c r="O15" i="23"/>
  <c r="O16" i="23"/>
  <c r="O17" i="23"/>
  <c r="O18" i="23"/>
  <c r="O19" i="23"/>
  <c r="O20" i="23"/>
  <c r="O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8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32" i="23"/>
  <c r="O47" i="23"/>
  <c r="O46" i="23"/>
  <c r="Q46" i="23"/>
  <c r="Q4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W32" i="23"/>
  <c r="W33" i="23"/>
  <c r="W34" i="23"/>
  <c r="W35" i="23"/>
  <c r="W36" i="23"/>
  <c r="W37" i="23"/>
  <c r="W38" i="23"/>
  <c r="W39" i="23"/>
  <c r="W40" i="23"/>
  <c r="W41" i="23"/>
  <c r="W42" i="23"/>
  <c r="W43" i="23"/>
  <c r="W44" i="23"/>
  <c r="P47" i="23"/>
  <c r="P46" i="23"/>
  <c r="W46" i="23"/>
  <c r="W47" i="23"/>
  <c r="W32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2" i="22"/>
  <c r="W23" i="22"/>
  <c r="E24" i="23"/>
  <c r="Q22" i="23" s="1"/>
  <c r="E48" i="21"/>
  <c r="L13" i="16"/>
  <c r="E24" i="21"/>
  <c r="P17" i="20"/>
  <c r="D24" i="23"/>
  <c r="P23" i="23" s="1"/>
  <c r="K24" i="23"/>
  <c r="D48" i="21"/>
  <c r="P16" i="20"/>
  <c r="L10" i="16"/>
  <c r="K27" i="16"/>
  <c r="L27" i="16" s="1"/>
  <c r="D69" i="21"/>
  <c r="N16" i="20"/>
  <c r="N18" i="20" s="1"/>
  <c r="K10" i="16"/>
  <c r="D55" i="21"/>
  <c r="E55" i="21"/>
  <c r="K42" i="16"/>
  <c r="L42" i="16" s="1"/>
  <c r="E69" i="21"/>
  <c r="C69" i="21"/>
  <c r="K12" i="16"/>
  <c r="L12" i="16" s="1"/>
  <c r="K40" i="16"/>
  <c r="L40" i="16" s="1"/>
  <c r="K39" i="16"/>
  <c r="L39" i="16" s="1"/>
  <c r="C55" i="23"/>
  <c r="E55" i="23"/>
  <c r="D55" i="23"/>
  <c r="D69" i="23"/>
  <c r="K43" i="16"/>
  <c r="L43" i="16" s="1"/>
  <c r="C48" i="23"/>
  <c r="E48" i="23"/>
  <c r="K48" i="23"/>
  <c r="C69" i="23"/>
  <c r="E69" i="23"/>
  <c r="D48" i="23"/>
  <c r="C55" i="22"/>
  <c r="C24" i="22"/>
  <c r="O7" i="22" s="1"/>
  <c r="E55" i="22"/>
  <c r="E24" i="22"/>
  <c r="K24" i="22"/>
  <c r="K72" i="22" s="1"/>
  <c r="K24" i="16"/>
  <c r="L24" i="16" s="1"/>
  <c r="K25" i="16"/>
  <c r="L25" i="16" s="1"/>
  <c r="C48" i="22"/>
  <c r="O45" i="22" s="1"/>
  <c r="D55" i="22"/>
  <c r="D48" i="22"/>
  <c r="P31" i="22" s="1"/>
  <c r="K28" i="16"/>
  <c r="L28" i="16" s="1"/>
  <c r="E48" i="22"/>
  <c r="D24" i="21"/>
  <c r="K24" i="21"/>
  <c r="O16" i="20"/>
  <c r="O17" i="20"/>
  <c r="O7" i="20"/>
  <c r="O9" i="20" s="1"/>
  <c r="B27" i="20"/>
  <c r="D27" i="20"/>
  <c r="K72" i="21" l="1"/>
  <c r="K72" i="23"/>
  <c r="W22" i="23"/>
  <c r="W7" i="22"/>
  <c r="M24" i="16" s="1"/>
  <c r="O21" i="23"/>
  <c r="O7" i="23"/>
  <c r="M9" i="16"/>
  <c r="W21" i="21"/>
  <c r="W7" i="21"/>
  <c r="O23" i="23"/>
  <c r="P21" i="22"/>
  <c r="P24" i="22" s="1"/>
  <c r="P21" i="23"/>
  <c r="V18" i="20"/>
  <c r="E72" i="21"/>
  <c r="Q21" i="23"/>
  <c r="Q23" i="23"/>
  <c r="Q7" i="23"/>
  <c r="Q7" i="21"/>
  <c r="O7" i="21"/>
  <c r="O24" i="21" s="1"/>
  <c r="P7" i="23"/>
  <c r="P22" i="23"/>
  <c r="Q21" i="21"/>
  <c r="C72" i="21"/>
  <c r="W21" i="23"/>
  <c r="W23" i="23"/>
  <c r="W7" i="23"/>
  <c r="M39" i="16" s="1"/>
  <c r="W31" i="21"/>
  <c r="W48" i="21" s="1"/>
  <c r="G42" i="16"/>
  <c r="G39" i="16"/>
  <c r="K46" i="16"/>
  <c r="L46" i="16" s="1"/>
  <c r="Q21" i="22"/>
  <c r="P18" i="20"/>
  <c r="W21" i="22"/>
  <c r="M25" i="16" s="1"/>
  <c r="K15" i="16"/>
  <c r="L15" i="16" s="1"/>
  <c r="O21" i="22"/>
  <c r="O24" i="22" s="1"/>
  <c r="Q7" i="22"/>
  <c r="K16" i="16"/>
  <c r="L16" i="16" s="1"/>
  <c r="O18" i="20"/>
  <c r="K45" i="16"/>
  <c r="L45" i="16" s="1"/>
  <c r="D72" i="21"/>
  <c r="C72" i="23"/>
  <c r="W31" i="23"/>
  <c r="M42" i="16" s="1"/>
  <c r="O31" i="23"/>
  <c r="W45" i="23"/>
  <c r="M43" i="16" s="1"/>
  <c r="O45" i="23"/>
  <c r="D72" i="23"/>
  <c r="P31" i="23"/>
  <c r="E72" i="23"/>
  <c r="P45" i="23"/>
  <c r="Q31" i="23"/>
  <c r="Q45" i="23"/>
  <c r="E72" i="22"/>
  <c r="Q31" i="22"/>
  <c r="D72" i="22"/>
  <c r="P45" i="22"/>
  <c r="P48" i="22" s="1"/>
  <c r="K31" i="16"/>
  <c r="L31" i="16" s="1"/>
  <c r="G27" i="16"/>
  <c r="W31" i="22"/>
  <c r="M27" i="16" s="1"/>
  <c r="W45" i="22"/>
  <c r="M28" i="16" s="1"/>
  <c r="G24" i="16"/>
  <c r="C72" i="22"/>
  <c r="O31" i="22"/>
  <c r="O48" i="22" s="1"/>
  <c r="Q45" i="22"/>
  <c r="K30" i="16"/>
  <c r="L30" i="16" s="1"/>
  <c r="P21" i="21"/>
  <c r="P7" i="21"/>
  <c r="P31" i="21"/>
  <c r="P45" i="21"/>
  <c r="Q31" i="21"/>
  <c r="Q45" i="21"/>
  <c r="M12" i="16"/>
  <c r="O31" i="21"/>
  <c r="O45" i="21"/>
  <c r="D18" i="19"/>
  <c r="P17" i="19" s="1"/>
  <c r="C18" i="19"/>
  <c r="O17" i="19" s="1"/>
  <c r="D26" i="19"/>
  <c r="C26" i="19"/>
  <c r="B26" i="19"/>
  <c r="D25" i="19"/>
  <c r="C25" i="19"/>
  <c r="B25" i="19"/>
  <c r="B18" i="19"/>
  <c r="N17" i="19" s="1"/>
  <c r="V8" i="19"/>
  <c r="P8" i="19"/>
  <c r="N8" i="19"/>
  <c r="O8" i="19"/>
  <c r="O7" i="19"/>
  <c r="O24" i="23" l="1"/>
  <c r="W24" i="21"/>
  <c r="P24" i="23"/>
  <c r="Q24" i="21"/>
  <c r="W24" i="22"/>
  <c r="Q24" i="23"/>
  <c r="W24" i="23"/>
  <c r="M40" i="16"/>
  <c r="Q24" i="22"/>
  <c r="P16" i="19"/>
  <c r="P18" i="19" s="1"/>
  <c r="G15" i="16"/>
  <c r="C27" i="19"/>
  <c r="O16" i="19"/>
  <c r="O18" i="19" s="1"/>
  <c r="G9" i="16"/>
  <c r="P24" i="21"/>
  <c r="M13" i="16"/>
  <c r="M10" i="16"/>
  <c r="G45" i="16"/>
  <c r="P48" i="23"/>
  <c r="O48" i="23"/>
  <c r="Q48" i="23"/>
  <c r="W48" i="23"/>
  <c r="W48" i="22"/>
  <c r="G30" i="16"/>
  <c r="Q48" i="22"/>
  <c r="P48" i="21"/>
  <c r="Q48" i="21"/>
  <c r="O48" i="21"/>
  <c r="N16" i="19"/>
  <c r="N18" i="19" s="1"/>
  <c r="V7" i="19"/>
  <c r="V9" i="19" s="1"/>
  <c r="N7" i="19"/>
  <c r="N9" i="19" s="1"/>
  <c r="P7" i="19"/>
  <c r="O9" i="19"/>
  <c r="B27" i="19"/>
  <c r="D27" i="19"/>
  <c r="P9" i="19" l="1"/>
  <c r="L9" i="16"/>
  <c r="K9" i="16"/>
  <c r="O7" i="12" l="1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P55" i="12" l="1"/>
  <c r="Q55" i="12"/>
  <c r="P56" i="12"/>
  <c r="Q56" i="12"/>
  <c r="P57" i="12"/>
  <c r="Q57" i="12"/>
  <c r="P58" i="12"/>
  <c r="Q58" i="12"/>
  <c r="P59" i="12"/>
  <c r="Q59" i="12"/>
  <c r="P60" i="12"/>
  <c r="Q60" i="12"/>
  <c r="P61" i="12"/>
  <c r="Q61" i="12"/>
  <c r="P62" i="12"/>
  <c r="Q62" i="12"/>
  <c r="P63" i="12"/>
  <c r="Q63" i="12"/>
  <c r="P64" i="12"/>
  <c r="Q64" i="12"/>
  <c r="P65" i="12"/>
  <c r="Q65" i="12"/>
  <c r="P66" i="12"/>
  <c r="Q66" i="12"/>
  <c r="P67" i="12"/>
  <c r="Q67" i="12"/>
  <c r="P68" i="12"/>
  <c r="Q68" i="12"/>
  <c r="P69" i="12"/>
  <c r="Q69" i="12"/>
  <c r="P70" i="12"/>
  <c r="Q70" i="12"/>
  <c r="P71" i="12"/>
  <c r="Q71" i="12"/>
  <c r="P72" i="12"/>
  <c r="Q72" i="12"/>
  <c r="P73" i="12"/>
  <c r="Q73" i="12"/>
  <c r="P74" i="12"/>
  <c r="Q74" i="12"/>
  <c r="P75" i="12"/>
  <c r="Q75" i="12"/>
  <c r="P76" i="12"/>
  <c r="Q76" i="12"/>
  <c r="P77" i="12"/>
  <c r="Q77" i="12"/>
  <c r="P78" i="12"/>
  <c r="Q78" i="12"/>
  <c r="P79" i="12"/>
  <c r="Q79" i="12"/>
  <c r="P80" i="12"/>
  <c r="Q80" i="12"/>
  <c r="P81" i="12"/>
  <c r="Q81" i="12"/>
  <c r="P82" i="12"/>
  <c r="Q82" i="12"/>
  <c r="P83" i="12"/>
  <c r="Q83" i="12"/>
  <c r="P84" i="12"/>
  <c r="Q84" i="12"/>
  <c r="P85" i="12"/>
  <c r="Q85" i="12"/>
  <c r="P86" i="12"/>
  <c r="Q86" i="12"/>
  <c r="P87" i="12"/>
  <c r="Q87" i="12"/>
  <c r="P88" i="12"/>
  <c r="Q88" i="12"/>
  <c r="P89" i="12"/>
  <c r="Q89" i="12"/>
  <c r="P90" i="12"/>
  <c r="Q90" i="12"/>
  <c r="P91" i="12"/>
  <c r="Q91" i="12"/>
  <c r="P92" i="12"/>
  <c r="Q92" i="12"/>
  <c r="P93" i="12"/>
  <c r="Q93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P46" i="12"/>
  <c r="D95" i="12"/>
  <c r="D143" i="12" s="1"/>
  <c r="E95" i="12"/>
  <c r="E143" i="12" s="1"/>
  <c r="D96" i="12"/>
  <c r="D144" i="12" s="1"/>
  <c r="E96" i="12"/>
  <c r="E144" i="12" s="1"/>
  <c r="P48" i="12"/>
  <c r="Q94" i="12" l="1"/>
  <c r="P94" i="12"/>
  <c r="Q46" i="12"/>
  <c r="Q96" i="12"/>
  <c r="Q95" i="12"/>
  <c r="Q48" i="12"/>
  <c r="P96" i="12"/>
  <c r="P95" i="12"/>
  <c r="C95" i="12"/>
  <c r="C143" i="12" s="1"/>
  <c r="C96" i="12"/>
  <c r="C144" i="12" s="1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48" i="12"/>
  <c r="O46" i="12" l="1"/>
  <c r="O94" i="12"/>
  <c r="O96" i="12"/>
  <c r="O95" i="12"/>
</calcChain>
</file>

<file path=xl/sharedStrings.xml><?xml version="1.0" encoding="utf-8"?>
<sst xmlns="http://schemas.openxmlformats.org/spreadsheetml/2006/main" count="1215" uniqueCount="101">
  <si>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</si>
  <si>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</si>
  <si>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</si>
  <si>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</si>
  <si>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</si>
  <si>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</si>
  <si>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</si>
  <si>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</si>
  <si>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</si>
  <si>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</si>
  <si>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</si>
  <si>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</si>
  <si>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</si>
  <si>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</si>
  <si>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</si>
  <si>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</si>
  <si>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</si>
  <si>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</si>
  <si>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</si>
  <si>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</si>
  <si>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</si>
  <si>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</si>
  <si>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</si>
  <si>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</si>
  <si>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</si>
  <si>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</si>
  <si>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</si>
  <si>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</si>
  <si>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</si>
  <si>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</si>
  <si>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</si>
  <si>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</si>
  <si>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</si>
  <si>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</si>
  <si>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</si>
  <si>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</si>
  <si>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</si>
  <si>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</si>
  <si>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</si>
  <si>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</si>
  <si>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</si>
  <si>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</si>
  <si>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</si>
  <si>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</si>
  <si>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</si>
  <si>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</si>
  <si>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</si>
  <si>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</si>
  <si>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</si>
  <si>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</si>
  <si>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</si>
  <si>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</si>
  <si>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</si>
  <si>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</si>
  <si>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</si>
  <si>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</si>
  <si>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</si>
  <si>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</si>
  <si>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</si>
  <si>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</si>
  <si>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</si>
  <si>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</si>
  <si>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</si>
  <si>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</si>
  <si>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</si>
  <si>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</si>
  <si>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</si>
  <si>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</si>
  <si>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</si>
  <si>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</si>
  <si>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</si>
  <si>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</si>
  <si>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</si>
  <si>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</si>
  <si>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</si>
  <si>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</si>
  <si>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</si>
  <si>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</si>
  <si>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</si>
  <si>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Os dados a partir de 2018, inclusive, incluem um reforço dos pontos de recolha de informação pela Nielsen no canal de distribuição</t>
  </si>
  <si>
    <t xml:space="preserve">DISTRIBUIÇÃO </t>
  </si>
  <si>
    <t>LATA</t>
  </si>
  <si>
    <t>SAC</t>
  </si>
  <si>
    <t>TERRAS DA BEIRA</t>
  </si>
  <si>
    <t>IG</t>
  </si>
  <si>
    <t>DO</t>
  </si>
  <si>
    <r>
      <t xml:space="preserve">D </t>
    </r>
    <r>
      <rPr>
        <b/>
        <sz val="11"/>
        <color theme="0"/>
        <rFont val="Calibri"/>
        <family val="2"/>
      </rPr>
      <t>2024 / 2023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</si>
  <si>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2024/2023</t>
    </r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</si>
  <si>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2025</t>
    </r>
  </si>
  <si>
    <t>VENDAS ATÉ MARÇO</t>
  </si>
  <si>
    <t>janeiro - março</t>
  </si>
  <si>
    <r>
      <t xml:space="preserve">D </t>
    </r>
    <r>
      <rPr>
        <b/>
        <sz val="11"/>
        <color theme="0"/>
        <rFont val="Calibri"/>
        <family val="2"/>
      </rPr>
      <t>2025 / 2024</t>
    </r>
  </si>
  <si>
    <t>VARIAÇÃO (JAN-MAR)</t>
  </si>
  <si>
    <r>
      <t xml:space="preserve">D                       </t>
    </r>
    <r>
      <rPr>
        <b/>
        <sz val="11"/>
        <color theme="0"/>
        <rFont val="Calibri"/>
        <family val="2"/>
      </rPr>
      <t>2025 / 2024</t>
    </r>
  </si>
  <si>
    <t>VARIAÇÃO (JAN.-MAR)</t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</si>
  <si>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2025/2024</t>
    </r>
  </si>
  <si>
    <t>janeiro - mar</t>
  </si>
  <si>
    <r>
      <t xml:space="preserve">D               </t>
    </r>
    <r>
      <rPr>
        <b/>
        <sz val="11"/>
        <color theme="0"/>
        <rFont val="Calibri"/>
        <family val="2"/>
        <scheme val="minor"/>
      </rPr>
      <t>2025/2024</t>
    </r>
  </si>
  <si>
    <t>jan-mar</t>
  </si>
  <si>
    <r>
      <t>Janeiro - Março 2025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2024</t>
    </r>
  </si>
  <si>
    <t xml:space="preserve">Estes dados não incluem a partir de janeiro de 2025, na distribuição, a informação das vendas de vinho no Grupo Jerónimo Martins. Por uma questão metodológica é comparado com o período homologo de 2024 também sem aquele Grupo.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</si>
</sst>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\ _€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540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4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2" fontId="5" fillId="0" borderId="13" xfId="0" applyNumberFormat="1" applyFont="1" applyBorder="1"/>
    <xf numFmtId="2" fontId="0" fillId="0" borderId="16" xfId="0" applyNumberForma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3" fontId="4" fillId="2" borderId="30" xfId="0" applyNumberFormat="1" applyFont="1" applyFill="1" applyBorder="1"/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64" xfId="0" applyNumberFormat="1" applyFont="1" applyFill="1" applyBorder="1"/>
    <xf numFmtId="0" fontId="4" fillId="2" borderId="65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3" fontId="4" fillId="2" borderId="4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3" fontId="4" fillId="2" borderId="57" xfId="0" applyNumberFormat="1" applyFont="1" applyFill="1" applyBorder="1"/>
    <xf numFmtId="164" fontId="4" fillId="2" borderId="64" xfId="0" applyNumberFormat="1" applyFont="1" applyFill="1" applyBorder="1"/>
    <xf numFmtId="4" fontId="4" fillId="2" borderId="64" xfId="0" applyNumberFormat="1" applyFont="1" applyFill="1" applyBorder="1" applyAlignment="1">
      <alignment horizontal="center"/>
    </xf>
    <xf numFmtId="164" fontId="4" fillId="2" borderId="57" xfId="0" applyNumberFormat="1" applyFont="1" applyFill="1" applyBorder="1"/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1" xfId="0" applyNumberFormat="1" applyFont="1" applyBorder="1"/>
    <xf numFmtId="3" fontId="5" fillId="0" borderId="22" xfId="0" applyNumberFormat="1" applyFont="1" applyBorder="1"/>
    <xf numFmtId="164" fontId="4" fillId="2" borderId="69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4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8" xfId="0" applyNumberFormat="1" applyFont="1" applyFill="1" applyBorder="1"/>
    <xf numFmtId="3" fontId="0" fillId="0" borderId="4" xfId="0" applyNumberFormat="1" applyBorder="1"/>
    <xf numFmtId="3" fontId="4" fillId="2" borderId="69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" fontId="5" fillId="0" borderId="12" xfId="0" applyNumberFormat="1" applyFont="1" applyBorder="1" applyAlignment="1">
      <alignment horizontal="center"/>
    </xf>
    <xf numFmtId="4" fontId="4" fillId="2" borderId="69" xfId="0" applyNumberFormat="1" applyFont="1" applyFill="1" applyBorder="1" applyAlignment="1">
      <alignment horizontal="center"/>
    </xf>
    <xf numFmtId="4" fontId="4" fillId="2" borderId="68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70" xfId="0" applyNumberFormat="1" applyBorder="1" applyAlignment="1">
      <alignment horizontal="center"/>
    </xf>
    <xf numFmtId="3" fontId="4" fillId="2" borderId="49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70" xfId="0" applyNumberFormat="1" applyBorder="1"/>
    <xf numFmtId="3" fontId="0" fillId="0" borderId="71" xfId="0" applyNumberFormat="1" applyBorder="1"/>
    <xf numFmtId="3" fontId="0" fillId="0" borderId="7" xfId="0" applyNumberFormat="1" applyBorder="1"/>
    <xf numFmtId="3" fontId="4" fillId="2" borderId="72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6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72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0" xfId="0" applyNumberFormat="1" applyBorder="1"/>
    <xf numFmtId="2" fontId="0" fillId="0" borderId="7" xfId="0" applyNumberFormat="1" applyBorder="1"/>
    <xf numFmtId="2" fontId="0" fillId="0" borderId="71" xfId="0" applyNumberFormat="1" applyBorder="1"/>
    <xf numFmtId="2" fontId="0" fillId="0" borderId="61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47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2" fontId="0" fillId="0" borderId="0" xfId="0" applyNumberFormat="1"/>
    <xf numFmtId="4" fontId="0" fillId="0" borderId="0" xfId="0" applyNumberFormat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4" fillId="2" borderId="57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4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61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4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4" fillId="2" borderId="65" xfId="8" applyFont="1" applyFill="1" applyBorder="1" applyAlignment="1">
      <alignment horizontal="center" vertical="center"/>
    </xf>
    <xf numFmtId="0" fontId="4" fillId="2" borderId="62" xfId="8" applyFont="1" applyFill="1" applyBorder="1" applyAlignment="1">
      <alignment horizontal="center" vertic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6" xfId="8" applyNumberFormat="1" applyFont="1" applyFill="1" applyBorder="1"/>
    <xf numFmtId="3" fontId="4" fillId="2" borderId="42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5" xfId="2" quotePrefix="1" applyFont="1" applyBorder="1" applyAlignment="1">
      <alignment horizontal="center" vertical="center"/>
    </xf>
    <xf numFmtId="0" fontId="30" fillId="0" borderId="75" xfId="2" applyFont="1" applyBorder="1"/>
    <xf numFmtId="0" fontId="15" fillId="0" borderId="75" xfId="2" applyFont="1" applyBorder="1"/>
    <xf numFmtId="0" fontId="15" fillId="0" borderId="75" xfId="2" applyFont="1" applyBorder="1" applyAlignment="1">
      <alignment horizontal="center" vertical="center"/>
    </xf>
    <xf numFmtId="3" fontId="42" fillId="0" borderId="23" xfId="8" applyNumberFormat="1" applyBorder="1"/>
    <xf numFmtId="165" fontId="4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1" xfId="0" applyNumberFormat="1" applyBorder="1"/>
    <xf numFmtId="0" fontId="0" fillId="0" borderId="20" xfId="0" applyBorder="1"/>
    <xf numFmtId="0" fontId="0" fillId="0" borderId="1" xfId="0" applyBorder="1"/>
    <xf numFmtId="0" fontId="0" fillId="0" borderId="19" xfId="0" applyBorder="1" applyProtection="1"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164" fontId="42" fillId="0" borderId="21" xfId="8" applyNumberFormat="1" applyBorder="1"/>
    <xf numFmtId="164" fontId="42" fillId="0" borderId="22" xfId="8" applyNumberFormat="1" applyBorder="1"/>
    <xf numFmtId="164" fontId="42" fillId="0" borderId="17" xfId="8" applyNumberFormat="1" applyBorder="1"/>
    <xf numFmtId="164" fontId="42" fillId="0" borderId="18" xfId="8" applyNumberFormat="1" applyBorder="1"/>
    <xf numFmtId="164" fontId="0" fillId="0" borderId="4" xfId="0" applyNumberFormat="1" applyBorder="1" applyAlignment="1">
      <alignment horizontal="center"/>
    </xf>
    <xf numFmtId="166" fontId="5" fillId="0" borderId="11" xfId="0" applyNumberFormat="1" applyFont="1" applyBorder="1"/>
    <xf numFmtId="166" fontId="5" fillId="0" borderId="12" xfId="0" applyNumberFormat="1" applyFont="1" applyBorder="1"/>
    <xf numFmtId="166" fontId="5" fillId="0" borderId="26" xfId="0" applyNumberFormat="1" applyFont="1" applyBorder="1"/>
    <xf numFmtId="166" fontId="5" fillId="0" borderId="22" xfId="0" applyNumberFormat="1" applyFont="1" applyBorder="1"/>
    <xf numFmtId="166" fontId="5" fillId="0" borderId="61" xfId="0" applyNumberFormat="1" applyFont="1" applyBorder="1"/>
    <xf numFmtId="166" fontId="0" fillId="0" borderId="14" xfId="0" applyNumberFormat="1" applyBorder="1"/>
    <xf numFmtId="166" fontId="0" fillId="0" borderId="15" xfId="0" applyNumberFormat="1" applyBorder="1"/>
    <xf numFmtId="166" fontId="0" fillId="0" borderId="27" xfId="0" applyNumberFormat="1" applyBorder="1"/>
    <xf numFmtId="166" fontId="0" fillId="0" borderId="6" xfId="0" applyNumberFormat="1" applyBorder="1"/>
    <xf numFmtId="166" fontId="5" fillId="0" borderId="30" xfId="0" applyNumberFormat="1" applyFont="1" applyBorder="1"/>
    <xf numFmtId="166" fontId="0" fillId="0" borderId="22" xfId="0" applyNumberFormat="1" applyBorder="1"/>
    <xf numFmtId="166" fontId="0" fillId="0" borderId="23" xfId="0" applyNumberFormat="1" applyBorder="1"/>
    <xf numFmtId="166" fontId="4" fillId="2" borderId="55" xfId="0" applyNumberFormat="1" applyFont="1" applyFill="1" applyBorder="1"/>
    <xf numFmtId="166" fontId="4" fillId="2" borderId="46" xfId="0" applyNumberFormat="1" applyFont="1" applyFill="1" applyBorder="1"/>
    <xf numFmtId="166" fontId="4" fillId="2" borderId="57" xfId="0" applyNumberFormat="1" applyFont="1" applyFill="1" applyBorder="1"/>
    <xf numFmtId="166" fontId="4" fillId="2" borderId="6" xfId="0" applyNumberFormat="1" applyFont="1" applyFill="1" applyBorder="1"/>
    <xf numFmtId="166" fontId="0" fillId="0" borderId="61" xfId="0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69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25" xfId="0" applyBorder="1"/>
    <xf numFmtId="0" fontId="0" fillId="0" borderId="15" xfId="0" applyBorder="1"/>
    <xf numFmtId="164" fontId="0" fillId="0" borderId="21" xfId="0" applyNumberFormat="1" applyBorder="1"/>
    <xf numFmtId="164" fontId="0" fillId="0" borderId="17" xfId="0" applyNumberFormat="1" applyBorder="1"/>
    <xf numFmtId="3" fontId="5" fillId="0" borderId="71" xfId="0" applyNumberFormat="1" applyFont="1" applyBorder="1"/>
    <xf numFmtId="3" fontId="5" fillId="0" borderId="68" xfId="0" applyNumberFormat="1" applyFont="1" applyBorder="1"/>
    <xf numFmtId="164" fontId="8" fillId="0" borderId="17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" fontId="5" fillId="0" borderId="22" xfId="0" applyNumberFormat="1" applyFont="1" applyBorder="1"/>
    <xf numFmtId="4" fontId="5" fillId="0" borderId="61" xfId="0" applyNumberFormat="1" applyFont="1" applyBorder="1"/>
    <xf numFmtId="4" fontId="5" fillId="0" borderId="30" xfId="0" applyNumberFormat="1" applyFont="1" applyBorder="1"/>
    <xf numFmtId="164" fontId="7" fillId="0" borderId="70" xfId="0" applyNumberFormat="1" applyFont="1" applyBorder="1" applyAlignment="1">
      <alignment horizontal="center"/>
    </xf>
    <xf numFmtId="164" fontId="8" fillId="0" borderId="70" xfId="0" applyNumberFormat="1" applyFont="1" applyBorder="1" applyAlignment="1">
      <alignment horizontal="center"/>
    </xf>
    <xf numFmtId="164" fontId="5" fillId="0" borderId="80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0" fillId="0" borderId="83" xfId="0" applyNumberFormat="1" applyBorder="1"/>
    <xf numFmtId="164" fontId="0" fillId="0" borderId="79" xfId="0" applyNumberFormat="1" applyBorder="1"/>
    <xf numFmtId="164" fontId="0" fillId="0" borderId="84" xfId="0" applyNumberFormat="1" applyBorder="1"/>
    <xf numFmtId="164" fontId="0" fillId="0" borderId="85" xfId="0" applyNumberFormat="1" applyBorder="1"/>
    <xf numFmtId="164" fontId="0" fillId="0" borderId="78" xfId="0" applyNumberFormat="1" applyBorder="1"/>
    <xf numFmtId="164" fontId="0" fillId="0" borderId="86" xfId="0" applyNumberFormat="1" applyBorder="1"/>
    <xf numFmtId="164" fontId="0" fillId="0" borderId="70" xfId="0" applyNumberFormat="1" applyBorder="1"/>
    <xf numFmtId="164" fontId="0" fillId="0" borderId="71" xfId="0" applyNumberFormat="1" applyBorder="1"/>
    <xf numFmtId="164" fontId="4" fillId="2" borderId="30" xfId="0" applyNumberFormat="1" applyFont="1" applyFill="1" applyBorder="1"/>
    <xf numFmtId="164" fontId="4" fillId="2" borderId="45" xfId="0" applyNumberFormat="1" applyFont="1" applyFill="1" applyBorder="1"/>
    <xf numFmtId="164" fontId="0" fillId="0" borderId="87" xfId="0" applyNumberFormat="1" applyBorder="1"/>
    <xf numFmtId="164" fontId="4" fillId="2" borderId="33" xfId="0" applyNumberFormat="1" applyFont="1" applyFill="1" applyBorder="1"/>
    <xf numFmtId="164" fontId="5" fillId="0" borderId="68" xfId="0" applyNumberFormat="1" applyFont="1" applyBorder="1"/>
    <xf numFmtId="164" fontId="0" fillId="0" borderId="88" xfId="0" applyNumberFormat="1" applyBorder="1"/>
    <xf numFmtId="164" fontId="0" fillId="0" borderId="89" xfId="0" applyNumberFormat="1" applyBorder="1"/>
    <xf numFmtId="3" fontId="5" fillId="0" borderId="18" xfId="0" applyNumberFormat="1" applyFont="1" applyBorder="1" applyAlignment="1">
      <alignment vertical="center"/>
    </xf>
    <xf numFmtId="3" fontId="0" fillId="0" borderId="23" xfId="0" applyNumberFormat="1" applyBorder="1" applyProtection="1">
      <protection locked="0"/>
    </xf>
    <xf numFmtId="3" fontId="42" fillId="0" borderId="27" xfId="8" applyNumberFormat="1" applyBorder="1"/>
    <xf numFmtId="3" fontId="0" fillId="0" borderId="12" xfId="0" applyNumberFormat="1" applyBorder="1"/>
    <xf numFmtId="3" fontId="0" fillId="0" borderId="30" xfId="0" applyNumberFormat="1" applyBorder="1"/>
    <xf numFmtId="4" fontId="0" fillId="0" borderId="70" xfId="0" applyNumberFormat="1" applyBorder="1"/>
    <xf numFmtId="3" fontId="0" fillId="0" borderId="71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4" fontId="0" fillId="0" borderId="95" xfId="0" applyNumberFormat="1" applyBorder="1"/>
    <xf numFmtId="4" fontId="0" fillId="0" borderId="35" xfId="0" applyNumberFormat="1" applyBorder="1"/>
    <xf numFmtId="165" fontId="42" fillId="0" borderId="0" xfId="8" applyNumberFormat="1"/>
    <xf numFmtId="3" fontId="0" fillId="0" borderId="95" xfId="0" applyNumberFormat="1" applyBorder="1"/>
    <xf numFmtId="4" fontId="5" fillId="0" borderId="68" xfId="0" applyNumberFormat="1" applyFont="1" applyBorder="1"/>
    <xf numFmtId="4" fontId="4" fillId="2" borderId="64" xfId="0" applyNumberFormat="1" applyFont="1" applyFill="1" applyBorder="1"/>
    <xf numFmtId="4" fontId="0" fillId="0" borderId="17" xfId="0" applyNumberFormat="1" applyBorder="1"/>
    <xf numFmtId="4" fontId="0" fillId="0" borderId="18" xfId="0" applyNumberFormat="1" applyBorder="1"/>
    <xf numFmtId="2" fontId="5" fillId="0" borderId="26" xfId="0" applyNumberFormat="1" applyFont="1" applyBorder="1"/>
    <xf numFmtId="2" fontId="0" fillId="0" borderId="27" xfId="0" applyNumberFormat="1" applyBorder="1"/>
    <xf numFmtId="4" fontId="5" fillId="0" borderId="9" xfId="0" applyNumberFormat="1" applyFont="1" applyBorder="1" applyAlignment="1">
      <alignment horizontal="center"/>
    </xf>
    <xf numFmtId="4" fontId="0" fillId="0" borderId="70" xfId="0" applyNumberFormat="1" applyBorder="1" applyAlignment="1">
      <alignment horizontal="center"/>
    </xf>
    <xf numFmtId="4" fontId="5" fillId="0" borderId="68" xfId="0" applyNumberFormat="1" applyFont="1" applyBorder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/>
    <xf numFmtId="3" fontId="5" fillId="4" borderId="11" xfId="0" applyNumberFormat="1" applyFont="1" applyFill="1" applyBorder="1"/>
    <xf numFmtId="3" fontId="5" fillId="4" borderId="12" xfId="0" applyNumberFormat="1" applyFont="1" applyFill="1" applyBorder="1"/>
    <xf numFmtId="3" fontId="5" fillId="4" borderId="26" xfId="0" applyNumberFormat="1" applyFont="1" applyFill="1" applyBorder="1"/>
    <xf numFmtId="3" fontId="5" fillId="4" borderId="13" xfId="0" applyNumberFormat="1" applyFont="1" applyFill="1" applyBorder="1"/>
    <xf numFmtId="3" fontId="5" fillId="4" borderId="30" xfId="0" applyNumberFormat="1" applyFont="1" applyFill="1" applyBorder="1"/>
    <xf numFmtId="164" fontId="5" fillId="4" borderId="9" xfId="0" applyNumberFormat="1" applyFont="1" applyFill="1" applyBorder="1"/>
    <xf numFmtId="164" fontId="5" fillId="4" borderId="12" xfId="0" applyNumberFormat="1" applyFont="1" applyFill="1" applyBorder="1"/>
    <xf numFmtId="164" fontId="5" fillId="4" borderId="13" xfId="0" applyNumberFormat="1" applyFont="1" applyFill="1" applyBorder="1" applyAlignment="1">
      <alignment horizontal="center"/>
    </xf>
    <xf numFmtId="164" fontId="5" fillId="4" borderId="12" xfId="0" applyNumberFormat="1" applyFont="1" applyFill="1" applyBorder="1" applyAlignment="1">
      <alignment horizontal="center"/>
    </xf>
    <xf numFmtId="164" fontId="5" fillId="4" borderId="30" xfId="0" applyNumberFormat="1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4" fontId="4" fillId="2" borderId="48" xfId="0" applyNumberFormat="1" applyFont="1" applyFill="1" applyBorder="1"/>
    <xf numFmtId="3" fontId="0" fillId="0" borderId="96" xfId="0" applyNumberFormat="1" applyBorder="1"/>
    <xf numFmtId="3" fontId="4" fillId="2" borderId="32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" fontId="4" fillId="2" borderId="6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23" fillId="3" borderId="0" xfId="2" applyFont="1" applyFill="1" applyAlignment="1">
      <alignment horizontal="center" vertical="center" wrapText="1"/>
    </xf>
    <xf numFmtId="0" fontId="32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164" fontId="40" fillId="3" borderId="0" xfId="0" applyNumberFormat="1" applyFont="1" applyFill="1" applyAlignment="1">
      <alignment horizontal="center" vertical="center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63" xfId="8" applyFont="1" applyFill="1" applyBorder="1" applyAlignment="1">
      <alignment horizontal="center" vertical="center"/>
    </xf>
    <xf numFmtId="0" fontId="4" fillId="2" borderId="41" xfId="8" applyFont="1" applyFill="1" applyBorder="1" applyAlignment="1">
      <alignment horizontal="center" vertical="center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7" xfId="8" applyFont="1" applyFill="1" applyBorder="1" applyAlignment="1">
      <alignment horizontal="center" vertical="center" wrapText="1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4" fillId="2" borderId="66" xfId="8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 vertical="center" wrapText="1"/>
    </xf>
    <xf numFmtId="0" fontId="4" fillId="2" borderId="94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1" fontId="4" fillId="2" borderId="31" xfId="0" applyNumberFormat="1" applyFont="1" applyFill="1" applyBorder="1" applyAlignment="1">
      <alignment horizontal="center" vertical="center"/>
    </xf>
    <xf numFmtId="1" fontId="4" fillId="2" borderId="33" xfId="0" applyNumberFormat="1" applyFont="1" applyFill="1" applyBorder="1" applyAlignment="1">
      <alignment horizontal="center" vertical="center"/>
    </xf>
    <xf numFmtId="4" fontId="4" fillId="2" borderId="66" xfId="0" applyNumberFormat="1" applyFont="1" applyFill="1" applyBorder="1" applyAlignment="1">
      <alignment horizontal="center" vertical="center"/>
    </xf>
    <xf numFmtId="4" fontId="4" fillId="2" borderId="41" xfId="0" applyNumberFormat="1" applyFont="1" applyFill="1" applyBorder="1" applyAlignment="1">
      <alignment horizontal="center" vertical="center"/>
    </xf>
    <xf numFmtId="1" fontId="4" fillId="2" borderId="32" xfId="0" applyNumberFormat="1" applyFont="1" applyFill="1" applyBorder="1" applyAlignment="1">
      <alignment horizontal="center" vertical="center" wrapText="1"/>
    </xf>
    <xf numFmtId="1" fontId="4" fillId="2" borderId="3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8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0" fontId="0" fillId="0" borderId="16" xfId="0" applyBorder="1"/>
    <xf numFmtId="0" fontId="5" fillId="0" borderId="0" xfId="0" applyFont="1" applyAlignment="1">
      <alignment horizontal="left" wrapText="1"/>
    </xf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tabSelected="1" workbookViewId="0">
      <selection activeCell="K20" sqref="K20"/>
    </sheetView>
  </sheetViews>
  <sheetFormatPr defaultRowHeight="15" x14ac:dyDescent="0.25"/>
  <cols>
    <col min="1" max="16384" width="9.140625" style="139"/>
  </cols>
  <sheetData>
    <row r="2" spans="1:9" x14ac:dyDescent="0.25">
      <c r="D2" s="444" t="s">
        <v>49</v>
      </c>
      <c r="E2" s="444"/>
      <c r="F2" s="444"/>
      <c r="G2" s="444"/>
      <c r="H2" s="444"/>
      <c r="I2" s="444"/>
    </row>
    <row r="3" spans="1:9" x14ac:dyDescent="0.25">
      <c r="D3" s="444"/>
      <c r="E3" s="444"/>
      <c r="F3" s="444"/>
      <c r="G3" s="444"/>
      <c r="H3" s="444"/>
      <c r="I3" s="444"/>
    </row>
    <row r="4" spans="1:9" ht="15.75" x14ac:dyDescent="0.25">
      <c r="D4" s="445" t="s">
        <v>99</v>
      </c>
      <c r="E4" s="445"/>
      <c r="F4" s="445"/>
      <c r="G4" s="445"/>
      <c r="H4" s="445"/>
      <c r="I4" s="445"/>
    </row>
    <row r="6" spans="1:9" ht="15" customHeight="1" x14ac:dyDescent="0.25"/>
    <row r="7" spans="1:9" ht="15" customHeight="1" x14ac:dyDescent="0.25">
      <c r="A7" s="140" t="s">
        <v>48</v>
      </c>
    </row>
    <row r="8" spans="1:9" ht="15" customHeight="1" x14ac:dyDescent="0.25"/>
    <row r="9" spans="1:9" ht="15" customHeight="1" x14ac:dyDescent="0.25">
      <c r="A9" s="140" t="s">
        <v>47</v>
      </c>
    </row>
    <row r="10" spans="1:9" ht="15" customHeight="1" x14ac:dyDescent="0.25"/>
    <row r="11" spans="1:9" ht="15" customHeight="1" x14ac:dyDescent="0.25">
      <c r="A11" s="140" t="s">
        <v>50</v>
      </c>
    </row>
    <row r="12" spans="1:9" ht="15" customHeight="1" x14ac:dyDescent="0.25"/>
    <row r="13" spans="1:9" ht="15" customHeight="1" x14ac:dyDescent="0.25">
      <c r="A13" s="140" t="s">
        <v>51</v>
      </c>
    </row>
    <row r="14" spans="1:9" ht="15" customHeight="1" x14ac:dyDescent="0.25"/>
    <row r="15" spans="1:9" ht="15" customHeight="1" x14ac:dyDescent="0.25">
      <c r="A15" s="140" t="s">
        <v>54</v>
      </c>
    </row>
    <row r="16" spans="1:9" ht="15" customHeight="1" x14ac:dyDescent="0.25"/>
    <row r="17" spans="1:1" ht="15" customHeight="1" x14ac:dyDescent="0.25">
      <c r="A17" s="140" t="s">
        <v>55</v>
      </c>
    </row>
    <row r="18" spans="1:1" ht="15" customHeight="1" x14ac:dyDescent="0.25"/>
    <row r="19" spans="1:1" ht="15" customHeight="1" x14ac:dyDescent="0.25">
      <c r="A19" s="140" t="s">
        <v>53</v>
      </c>
    </row>
    <row r="20" spans="1:1" ht="15" customHeight="1" x14ac:dyDescent="0.25"/>
    <row r="21" spans="1:1" ht="15" customHeight="1" x14ac:dyDescent="0.25">
      <c r="A21" s="140" t="s">
        <v>52</v>
      </c>
    </row>
    <row r="22" spans="1:1" ht="15" customHeight="1" x14ac:dyDescent="0.25"/>
    <row r="23" spans="1:1" ht="15" customHeight="1" x14ac:dyDescent="0.25">
      <c r="A23" s="140" t="s">
        <v>60</v>
      </c>
    </row>
    <row r="24" spans="1:1" ht="15" customHeight="1" x14ac:dyDescent="0.25"/>
    <row r="25" spans="1:1" ht="15" customHeight="1" x14ac:dyDescent="0.25">
      <c r="A25" s="140" t="s">
        <v>61</v>
      </c>
    </row>
    <row r="26" spans="1:1" ht="15" customHeight="1" x14ac:dyDescent="0.25"/>
    <row r="27" spans="1:1" ht="15" customHeight="1" x14ac:dyDescent="0.25">
      <c r="A27" s="140" t="s">
        <v>63</v>
      </c>
    </row>
    <row r="28" spans="1:1" ht="15" customHeight="1" x14ac:dyDescent="0.25"/>
    <row r="29" spans="1:1" ht="15" customHeight="1" x14ac:dyDescent="0.25">
      <c r="A29" s="153" t="s">
        <v>75</v>
      </c>
    </row>
    <row r="30" spans="1:1" ht="15" customHeight="1" x14ac:dyDescent="0.25"/>
    <row r="31" spans="1:1" ht="15" customHeight="1" x14ac:dyDescent="0.25">
      <c r="A31" s="153" t="s">
        <v>76</v>
      </c>
    </row>
    <row r="32" spans="1:1" ht="15" customHeight="1" x14ac:dyDescent="0.25"/>
    <row r="33" spans="1:1" x14ac:dyDescent="0.25">
      <c r="A33" s="153" t="s">
        <v>77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AB141"/>
  <sheetViews>
    <sheetView topLeftCell="A129" workbookViewId="0">
      <selection activeCell="H137" sqref="H137"/>
    </sheetView>
  </sheetViews>
  <sheetFormatPr defaultRowHeight="15" x14ac:dyDescent="0.25"/>
  <cols>
    <col min="1" max="1" width="3.42578125" customWidth="1"/>
    <col min="2" max="2" width="19.5703125" customWidth="1"/>
    <col min="3" max="11" width="11.140625" customWidth="1"/>
    <col min="12" max="13" width="11.85546875" customWidth="1"/>
    <col min="14" max="14" width="2.5703125" customWidth="1"/>
    <col min="15" max="23" width="10.7109375" customWidth="1"/>
    <col min="24" max="25" width="11.85546875" customWidth="1"/>
    <col min="26" max="26" width="2.5703125" customWidth="1"/>
    <col min="27" max="28" width="11.140625" customWidth="1"/>
  </cols>
  <sheetData>
    <row r="1" spans="1:28" x14ac:dyDescent="0.25">
      <c r="A1" s="1" t="s">
        <v>59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'6'!AA3</f>
        <v>VARIAÇÃO (JAN-MAR)</v>
      </c>
    </row>
    <row r="4" spans="1:28" ht="15.75" thickBot="1" x14ac:dyDescent="0.3"/>
    <row r="5" spans="1:28" ht="24" customHeight="1" x14ac:dyDescent="0.25">
      <c r="A5" s="480" t="s">
        <v>28</v>
      </c>
      <c r="B5" s="510"/>
      <c r="C5" s="482">
        <v>2016</v>
      </c>
      <c r="D5" s="484">
        <v>2017</v>
      </c>
      <c r="E5" s="484">
        <v>2018</v>
      </c>
      <c r="F5" s="484">
        <v>2019</v>
      </c>
      <c r="G5" s="484">
        <v>2020</v>
      </c>
      <c r="H5" s="484">
        <v>2021</v>
      </c>
      <c r="I5" s="484">
        <v>2022</v>
      </c>
      <c r="J5" s="484">
        <v>2023</v>
      </c>
      <c r="K5" s="488">
        <v>2024</v>
      </c>
      <c r="L5" s="496" t="s">
        <v>98</v>
      </c>
      <c r="M5" s="497"/>
      <c r="O5" s="519">
        <v>2016</v>
      </c>
      <c r="P5" s="484">
        <v>2017</v>
      </c>
      <c r="Q5" s="484">
        <v>2018</v>
      </c>
      <c r="R5" s="505">
        <v>2019</v>
      </c>
      <c r="S5" s="486">
        <v>2020</v>
      </c>
      <c r="T5" s="486">
        <v>2021</v>
      </c>
      <c r="U5" s="486">
        <v>2022</v>
      </c>
      <c r="V5" s="486">
        <v>2023</v>
      </c>
      <c r="W5" s="503">
        <v>2024</v>
      </c>
      <c r="X5" s="496" t="str">
        <f>L5</f>
        <v>jan-mar</v>
      </c>
      <c r="Y5" s="497"/>
      <c r="AA5" s="516" t="s">
        <v>91</v>
      </c>
      <c r="AB5" s="517"/>
    </row>
    <row r="6" spans="1:28" ht="21.75" customHeight="1" thickBot="1" x14ac:dyDescent="0.3">
      <c r="A6" s="511"/>
      <c r="B6" s="512"/>
      <c r="C6" s="513"/>
      <c r="D6" s="498"/>
      <c r="E6" s="498"/>
      <c r="F6" s="498"/>
      <c r="G6" s="498"/>
      <c r="H6" s="498"/>
      <c r="I6" s="498"/>
      <c r="J6" s="498"/>
      <c r="K6" s="518"/>
      <c r="L6" s="166">
        <v>2024</v>
      </c>
      <c r="M6" s="168">
        <v>2025</v>
      </c>
      <c r="O6" s="520"/>
      <c r="P6" s="498"/>
      <c r="Q6" s="498"/>
      <c r="R6" s="521"/>
      <c r="S6" s="507"/>
      <c r="T6" s="507"/>
      <c r="U6" s="507"/>
      <c r="V6" s="507"/>
      <c r="W6" s="522"/>
      <c r="X6" s="166">
        <v>2024</v>
      </c>
      <c r="Y6" s="168">
        <v>2025</v>
      </c>
      <c r="AA6" s="130" t="s">
        <v>0</v>
      </c>
      <c r="AB6" s="131" t="s">
        <v>37</v>
      </c>
    </row>
    <row r="7" spans="1:28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14">
        <v>19900394</v>
      </c>
      <c r="H7" s="14">
        <v>20394126</v>
      </c>
      <c r="I7" s="36">
        <v>21566848.732000012</v>
      </c>
      <c r="J7" s="36">
        <v>20881804.085999988</v>
      </c>
      <c r="K7" s="15">
        <v>20732400.497999992</v>
      </c>
      <c r="L7" s="407">
        <v>3427114.28</v>
      </c>
      <c r="M7" s="408">
        <v>3495186.9430000009</v>
      </c>
      <c r="O7" s="134">
        <f t="shared" ref="O7:U7" si="0">C7/C45</f>
        <v>0.16972846980551387</v>
      </c>
      <c r="P7" s="259">
        <f t="shared" si="0"/>
        <v>0.17784797322324608</v>
      </c>
      <c r="Q7" s="21">
        <f t="shared" si="0"/>
        <v>0.17665948104128135</v>
      </c>
      <c r="R7" s="21">
        <f t="shared" si="0"/>
        <v>0.17230649587352914</v>
      </c>
      <c r="S7" s="21">
        <f t="shared" si="0"/>
        <v>0.17704576152653625</v>
      </c>
      <c r="T7" s="401">
        <f t="shared" si="0"/>
        <v>0.17328196252462968</v>
      </c>
      <c r="U7" s="401">
        <f t="shared" si="0"/>
        <v>0.17272416767338247</v>
      </c>
      <c r="V7" s="401"/>
      <c r="W7" s="27">
        <f>K7/K45</f>
        <v>0.15892012376054807</v>
      </c>
      <c r="X7" s="20">
        <f>L7/L45</f>
        <v>0.14520454904887861</v>
      </c>
      <c r="Y7" s="234">
        <f>M7/M45</f>
        <v>0.1438939503397848</v>
      </c>
      <c r="AA7" s="102">
        <f>(M7-L7)/L7</f>
        <v>1.9862968503052403E-2</v>
      </c>
      <c r="AB7" s="101">
        <f>(Y7-X7)*100</f>
        <v>-0.13105987090938076</v>
      </c>
    </row>
    <row r="8" spans="1:28" ht="20.100000000000001" customHeight="1" x14ac:dyDescent="0.25">
      <c r="A8" s="24"/>
      <c r="B8" t="s">
        <v>84</v>
      </c>
      <c r="C8" s="10">
        <v>488904</v>
      </c>
      <c r="D8" s="11">
        <v>462559</v>
      </c>
      <c r="E8" s="11">
        <v>714382</v>
      </c>
      <c r="F8" s="11">
        <v>730840</v>
      </c>
      <c r="G8" s="11">
        <v>595254</v>
      </c>
      <c r="H8" s="11">
        <v>980147</v>
      </c>
      <c r="I8" s="35">
        <v>1301586.9200000006</v>
      </c>
      <c r="J8" s="35">
        <v>1422133.4739999995</v>
      </c>
      <c r="K8" s="12">
        <v>1387786.8410000009</v>
      </c>
      <c r="L8" s="11">
        <v>213392.92399999994</v>
      </c>
      <c r="M8" s="161">
        <v>216639.43199999994</v>
      </c>
      <c r="O8" s="77">
        <f t="shared" ref="O8:U8" si="1">C8/C7</f>
        <v>2.6249139286006702E-2</v>
      </c>
      <c r="P8" s="37">
        <f t="shared" si="1"/>
        <v>2.3146858668846582E-2</v>
      </c>
      <c r="Q8" s="18">
        <f t="shared" si="1"/>
        <v>3.5132059101834937E-2</v>
      </c>
      <c r="R8" s="18">
        <f t="shared" si="1"/>
        <v>3.404074400013489E-2</v>
      </c>
      <c r="S8" s="18">
        <f t="shared" si="1"/>
        <v>2.9911669085546749E-2</v>
      </c>
      <c r="T8" s="395">
        <f t="shared" si="1"/>
        <v>4.806026009646111E-2</v>
      </c>
      <c r="U8" s="395">
        <f t="shared" si="1"/>
        <v>6.0351279696637318E-2</v>
      </c>
      <c r="V8" s="395"/>
      <c r="W8" s="172">
        <f>K8/K7</f>
        <v>6.6938068321315589E-2</v>
      </c>
      <c r="X8" s="96">
        <f>L8/L7</f>
        <v>6.2266066015166543E-2</v>
      </c>
      <c r="Y8" s="78">
        <f>M8/M7</f>
        <v>6.1982215982431324E-2</v>
      </c>
      <c r="AA8" s="107">
        <f t="shared" ref="AA8:AA47" si="2">(M8-L8)/L8</f>
        <v>1.5213756572359459E-2</v>
      </c>
      <c r="AB8" s="104">
        <f t="shared" ref="AB8:AB47" si="3">(Y8-X8)*100</f>
        <v>-2.8385003273521947E-2</v>
      </c>
    </row>
    <row r="9" spans="1:28" ht="20.100000000000001" customHeight="1" thickBot="1" x14ac:dyDescent="0.3">
      <c r="A9" s="24"/>
      <c r="B9" t="s">
        <v>85</v>
      </c>
      <c r="C9" s="10">
        <v>18136621</v>
      </c>
      <c r="D9" s="11">
        <v>19521103</v>
      </c>
      <c r="E9" s="11">
        <v>19619809</v>
      </c>
      <c r="F9" s="11">
        <v>20738726</v>
      </c>
      <c r="G9" s="11">
        <v>19305140</v>
      </c>
      <c r="H9" s="11">
        <v>19413979</v>
      </c>
      <c r="I9" s="35">
        <v>20265261.81200001</v>
      </c>
      <c r="J9" s="35">
        <v>19459670.611999989</v>
      </c>
      <c r="K9" s="12">
        <v>19344613.65699999</v>
      </c>
      <c r="L9" s="11">
        <v>3213721.3559999997</v>
      </c>
      <c r="M9" s="161">
        <v>3278547.5110000009</v>
      </c>
      <c r="O9" s="77">
        <f t="shared" ref="O9:U9" si="4">C9/C7</f>
        <v>0.9737508607139933</v>
      </c>
      <c r="P9" s="37">
        <f t="shared" si="4"/>
        <v>0.97685314133115342</v>
      </c>
      <c r="Q9" s="18">
        <f t="shared" si="4"/>
        <v>0.96486794089816508</v>
      </c>
      <c r="R9" s="18">
        <f t="shared" si="4"/>
        <v>0.9659592559998651</v>
      </c>
      <c r="S9" s="18">
        <f t="shared" si="4"/>
        <v>0.97008833091445323</v>
      </c>
      <c r="T9" s="395">
        <f t="shared" si="4"/>
        <v>0.95193973990353886</v>
      </c>
      <c r="U9" s="395">
        <f t="shared" si="4"/>
        <v>0.93964872030336266</v>
      </c>
      <c r="V9" s="395"/>
      <c r="W9" s="172">
        <f>K9/K7</f>
        <v>0.93306193167868434</v>
      </c>
      <c r="X9" s="96">
        <f>L9/L7</f>
        <v>0.9377339339848334</v>
      </c>
      <c r="Y9" s="78">
        <f>M9/M7</f>
        <v>0.93801778401756863</v>
      </c>
      <c r="AA9" s="105">
        <f t="shared" si="2"/>
        <v>2.0171678816824343E-2</v>
      </c>
      <c r="AB9" s="104">
        <f t="shared" si="3"/>
        <v>2.8385003273523335E-2</v>
      </c>
    </row>
    <row r="10" spans="1:28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14">
        <v>392807</v>
      </c>
      <c r="G10" s="14">
        <v>275614</v>
      </c>
      <c r="H10" s="14">
        <v>297993</v>
      </c>
      <c r="I10" s="36">
        <v>386610.79599999997</v>
      </c>
      <c r="J10" s="36">
        <v>386419.54099999991</v>
      </c>
      <c r="K10" s="15">
        <v>371316.70999999996</v>
      </c>
      <c r="L10" s="407">
        <v>73398.978000000017</v>
      </c>
      <c r="M10" s="408">
        <v>57846.53300000001</v>
      </c>
      <c r="O10" s="134">
        <f t="shared" ref="O10:U10" si="5">C10/C45</f>
        <v>4.9136578932567508E-3</v>
      </c>
      <c r="P10" s="259">
        <f t="shared" si="5"/>
        <v>6.1199818460995941E-3</v>
      </c>
      <c r="Q10" s="21">
        <f t="shared" si="5"/>
        <v>3.7324633620504665E-3</v>
      </c>
      <c r="R10" s="21">
        <f t="shared" si="5"/>
        <v>3.1525182076150658E-3</v>
      </c>
      <c r="S10" s="21">
        <f t="shared" si="5"/>
        <v>2.4520263527131555E-3</v>
      </c>
      <c r="T10" s="401">
        <f t="shared" si="5"/>
        <v>2.5319453188924093E-3</v>
      </c>
      <c r="U10" s="401">
        <f t="shared" si="5"/>
        <v>3.0962811851859857E-3</v>
      </c>
      <c r="V10" s="401"/>
      <c r="W10" s="27">
        <f>K10/K45</f>
        <v>2.8462549482995017E-3</v>
      </c>
      <c r="X10" s="20">
        <f>L10/L45</f>
        <v>3.1098658026479831E-3</v>
      </c>
      <c r="Y10" s="234">
        <f>M10/M45</f>
        <v>2.3814938321113778E-3</v>
      </c>
      <c r="AA10" s="102">
        <f t="shared" si="2"/>
        <v>-0.21188912194390505</v>
      </c>
      <c r="AB10" s="101">
        <f t="shared" si="3"/>
        <v>-7.2837197053660527E-2</v>
      </c>
    </row>
    <row r="11" spans="1:28" ht="20.100000000000001" customHeight="1" x14ac:dyDescent="0.25">
      <c r="A11" s="24"/>
      <c r="B11" t="s">
        <v>84</v>
      </c>
      <c r="C11" s="10">
        <v>519585</v>
      </c>
      <c r="D11" s="11">
        <v>652024</v>
      </c>
      <c r="E11" s="11">
        <v>372541</v>
      </c>
      <c r="F11" s="11">
        <v>302233</v>
      </c>
      <c r="G11" s="11">
        <v>211885</v>
      </c>
      <c r="H11" s="11">
        <v>213769</v>
      </c>
      <c r="I11" s="35">
        <v>288126.185</v>
      </c>
      <c r="J11" s="35">
        <v>281514.25599999999</v>
      </c>
      <c r="K11" s="12">
        <v>246024.34299999999</v>
      </c>
      <c r="L11" s="11">
        <v>50534.039000000019</v>
      </c>
      <c r="M11" s="161">
        <v>36501.335000000006</v>
      </c>
      <c r="O11" s="77">
        <f t="shared" ref="O11:U11" si="6">C11/C10</f>
        <v>0.96360237458063724</v>
      </c>
      <c r="P11" s="37">
        <f t="shared" si="6"/>
        <v>0.94817236324716725</v>
      </c>
      <c r="Q11" s="18">
        <f t="shared" si="6"/>
        <v>0.86713871063099801</v>
      </c>
      <c r="R11" s="18">
        <f t="shared" si="6"/>
        <v>0.76941856942467934</v>
      </c>
      <c r="S11" s="18">
        <f t="shared" si="6"/>
        <v>0.76877444542004403</v>
      </c>
      <c r="T11" s="395">
        <f t="shared" si="6"/>
        <v>0.71736248838059957</v>
      </c>
      <c r="U11" s="395">
        <f t="shared" si="6"/>
        <v>0.74526161188732043</v>
      </c>
      <c r="V11" s="395"/>
      <c r="W11" s="172">
        <f>K11/K10</f>
        <v>0.66257277513850643</v>
      </c>
      <c r="X11" s="96">
        <f>L11/L10</f>
        <v>0.68848423202840792</v>
      </c>
      <c r="Y11" s="78">
        <f>M11/M10</f>
        <v>0.63100298508814689</v>
      </c>
      <c r="AA11" s="107">
        <f t="shared" si="2"/>
        <v>-0.27768815391938112</v>
      </c>
      <c r="AB11" s="104">
        <f t="shared" si="3"/>
        <v>-5.7481246940261022</v>
      </c>
    </row>
    <row r="12" spans="1:28" ht="20.100000000000001" customHeight="1" thickBot="1" x14ac:dyDescent="0.3">
      <c r="A12" s="24"/>
      <c r="B12" t="s">
        <v>85</v>
      </c>
      <c r="C12" s="10">
        <v>19626</v>
      </c>
      <c r="D12" s="11">
        <v>35640</v>
      </c>
      <c r="E12" s="11">
        <v>57080</v>
      </c>
      <c r="F12" s="11">
        <v>90574</v>
      </c>
      <c r="G12" s="11">
        <v>63729</v>
      </c>
      <c r="H12" s="11">
        <v>84224</v>
      </c>
      <c r="I12" s="35">
        <v>98484.610999999975</v>
      </c>
      <c r="J12" s="35">
        <v>104905.28499999993</v>
      </c>
      <c r="K12" s="12">
        <v>125292.36699999997</v>
      </c>
      <c r="L12" s="11">
        <v>22864.938999999995</v>
      </c>
      <c r="M12" s="161">
        <v>21345.198000000004</v>
      </c>
      <c r="O12" s="77">
        <f t="shared" ref="O12:U12" si="7">C12/C10</f>
        <v>3.6397625419362735E-2</v>
      </c>
      <c r="P12" s="37">
        <f t="shared" si="7"/>
        <v>5.1827636752832779E-2</v>
      </c>
      <c r="Q12" s="18">
        <f t="shared" si="7"/>
        <v>0.13286128936900199</v>
      </c>
      <c r="R12" s="18">
        <f t="shared" si="7"/>
        <v>0.23058143057532071</v>
      </c>
      <c r="S12" s="18">
        <f t="shared" si="7"/>
        <v>0.23122555457995603</v>
      </c>
      <c r="T12" s="395">
        <f t="shared" si="7"/>
        <v>0.28263751161940048</v>
      </c>
      <c r="U12" s="395">
        <f t="shared" si="7"/>
        <v>0.25473838811267957</v>
      </c>
      <c r="V12" s="395"/>
      <c r="W12" s="172">
        <f>K12/K10</f>
        <v>0.33742722486149351</v>
      </c>
      <c r="X12" s="96">
        <f>L12/L10</f>
        <v>0.31151576797159203</v>
      </c>
      <c r="Y12" s="78">
        <f>M12/M10</f>
        <v>0.36899701491185305</v>
      </c>
      <c r="AA12" s="105">
        <f t="shared" si="2"/>
        <v>-6.6465998444167784E-2</v>
      </c>
      <c r="AB12" s="104">
        <f t="shared" si="3"/>
        <v>5.7481246940261022</v>
      </c>
    </row>
    <row r="13" spans="1:28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14">
        <v>12901981</v>
      </c>
      <c r="G13" s="14">
        <v>12362376</v>
      </c>
      <c r="H13" s="14">
        <v>14026050</v>
      </c>
      <c r="I13" s="36">
        <v>16122434.652999993</v>
      </c>
      <c r="J13" s="36">
        <v>16685398.07499999</v>
      </c>
      <c r="K13" s="15">
        <v>19260641.721999995</v>
      </c>
      <c r="L13" s="407">
        <v>3796136.8010000004</v>
      </c>
      <c r="M13" s="408">
        <v>4017186.9910000004</v>
      </c>
      <c r="O13" s="134">
        <f t="shared" ref="O13:U13" si="8">C13/C45</f>
        <v>0.10710724608689627</v>
      </c>
      <c r="P13" s="259">
        <f t="shared" si="8"/>
        <v>0.12124858045832795</v>
      </c>
      <c r="Q13" s="21">
        <f t="shared" si="8"/>
        <v>0.11419191478834301</v>
      </c>
      <c r="R13" s="21">
        <f t="shared" si="8"/>
        <v>0.1035463472310922</v>
      </c>
      <c r="S13" s="21">
        <f t="shared" si="8"/>
        <v>0.10998306230506669</v>
      </c>
      <c r="T13" s="401">
        <f t="shared" si="8"/>
        <v>0.11917458342998284</v>
      </c>
      <c r="U13" s="401">
        <f t="shared" si="8"/>
        <v>0.1291210478133529</v>
      </c>
      <c r="V13" s="401"/>
      <c r="W13" s="27">
        <f>K13/K45</f>
        <v>0.14763864736565807</v>
      </c>
      <c r="X13" s="20">
        <f>L13/L45</f>
        <v>0.16083978743686883</v>
      </c>
      <c r="Y13" s="234">
        <f>M13/M45</f>
        <v>0.1653842597879559</v>
      </c>
      <c r="AA13" s="102">
        <f t="shared" si="2"/>
        <v>5.8230301379489174E-2</v>
      </c>
      <c r="AB13" s="101">
        <f t="shared" si="3"/>
        <v>0.45444723510870699</v>
      </c>
    </row>
    <row r="14" spans="1:28" ht="20.100000000000001" customHeight="1" x14ac:dyDescent="0.25">
      <c r="A14" s="24"/>
      <c r="B14" t="s">
        <v>84</v>
      </c>
      <c r="C14" s="10">
        <v>1951595</v>
      </c>
      <c r="D14" s="11">
        <v>1596350</v>
      </c>
      <c r="E14" s="11">
        <v>1314189</v>
      </c>
      <c r="F14" s="11">
        <v>681631</v>
      </c>
      <c r="G14" s="11">
        <v>450223</v>
      </c>
      <c r="H14" s="11">
        <v>516104</v>
      </c>
      <c r="I14" s="35">
        <v>496522.19700000016</v>
      </c>
      <c r="J14" s="35">
        <v>486623.2270000003</v>
      </c>
      <c r="K14" s="12">
        <v>448516.55199999991</v>
      </c>
      <c r="L14" s="11">
        <v>104640.09899999997</v>
      </c>
      <c r="M14" s="161">
        <v>168470.53899999999</v>
      </c>
      <c r="O14" s="77">
        <f t="shared" ref="O14:U14" si="9">C14/C13</f>
        <v>0.16604164085907627</v>
      </c>
      <c r="P14" s="37">
        <f t="shared" si="9"/>
        <v>0.11717239275002839</v>
      </c>
      <c r="Q14" s="18">
        <f t="shared" si="9"/>
        <v>9.9984464314027188E-2</v>
      </c>
      <c r="R14" s="18">
        <f t="shared" si="9"/>
        <v>5.2831499286814944E-2</v>
      </c>
      <c r="S14" s="18">
        <f t="shared" si="9"/>
        <v>3.6418808164385232E-2</v>
      </c>
      <c r="T14" s="395">
        <f t="shared" si="9"/>
        <v>3.679610439147158E-2</v>
      </c>
      <c r="U14" s="395">
        <f t="shared" si="9"/>
        <v>3.079697376274429E-2</v>
      </c>
      <c r="V14" s="395"/>
      <c r="W14" s="172">
        <f>K14/K13</f>
        <v>2.3286687872278569E-2</v>
      </c>
      <c r="X14" s="96">
        <f>L14/L13</f>
        <v>2.7564891489799594E-2</v>
      </c>
      <c r="Y14" s="78">
        <f>M14/M13</f>
        <v>4.1937440148401589E-2</v>
      </c>
      <c r="AA14" s="107">
        <f t="shared" si="2"/>
        <v>0.609999805141622</v>
      </c>
      <c r="AB14" s="104">
        <f t="shared" si="3"/>
        <v>1.4372548658601996</v>
      </c>
    </row>
    <row r="15" spans="1:28" ht="20.100000000000001" customHeight="1" thickBot="1" x14ac:dyDescent="0.3">
      <c r="A15" s="24"/>
      <c r="B15" t="s">
        <v>85</v>
      </c>
      <c r="C15" s="10">
        <v>9802053</v>
      </c>
      <c r="D15" s="11">
        <v>12027593</v>
      </c>
      <c r="E15" s="11">
        <v>11829743</v>
      </c>
      <c r="F15" s="11">
        <v>12220350</v>
      </c>
      <c r="G15" s="11">
        <v>11912153</v>
      </c>
      <c r="H15" s="11">
        <v>13509946</v>
      </c>
      <c r="I15" s="35">
        <v>15625912.455999993</v>
      </c>
      <c r="J15" s="35">
        <v>16198774.84799999</v>
      </c>
      <c r="K15" s="12">
        <v>18812125.169999994</v>
      </c>
      <c r="L15" s="11">
        <v>3691496.7020000005</v>
      </c>
      <c r="M15" s="161">
        <v>3848716.4520000005</v>
      </c>
      <c r="O15" s="77">
        <f t="shared" ref="O15:U15" si="10">C15/C13</f>
        <v>0.83395835914092376</v>
      </c>
      <c r="P15" s="37">
        <f t="shared" si="10"/>
        <v>0.88282760724997156</v>
      </c>
      <c r="Q15" s="18">
        <f t="shared" si="10"/>
        <v>0.90001553568597281</v>
      </c>
      <c r="R15" s="18">
        <f t="shared" si="10"/>
        <v>0.94716850071318504</v>
      </c>
      <c r="S15" s="18">
        <f t="shared" si="10"/>
        <v>0.96358119183561475</v>
      </c>
      <c r="T15" s="395">
        <f t="shared" si="10"/>
        <v>0.96320389560852837</v>
      </c>
      <c r="U15" s="395">
        <f t="shared" si="10"/>
        <v>0.96920302623725563</v>
      </c>
      <c r="V15" s="395"/>
      <c r="W15" s="172">
        <f>K15/K13</f>
        <v>0.97671331212772139</v>
      </c>
      <c r="X15" s="96">
        <f>L15/L13</f>
        <v>0.97243510851020043</v>
      </c>
      <c r="Y15" s="78">
        <f>M15/M13</f>
        <v>0.95806255985159849</v>
      </c>
      <c r="AA15" s="105">
        <f t="shared" si="2"/>
        <v>4.2589703497451475E-2</v>
      </c>
      <c r="AB15" s="104">
        <f t="shared" si="3"/>
        <v>-1.4372548658601936</v>
      </c>
    </row>
    <row r="16" spans="1:28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14">
        <v>298131</v>
      </c>
      <c r="G16" s="14">
        <v>76415</v>
      </c>
      <c r="H16" s="14"/>
      <c r="I16" s="36"/>
      <c r="J16" s="36"/>
      <c r="K16" s="15"/>
      <c r="L16" s="407"/>
      <c r="M16" s="408"/>
      <c r="O16" s="134">
        <f t="shared" ref="O16:U16" si="11">C16/C45</f>
        <v>9.8886259050122547E-4</v>
      </c>
      <c r="P16" s="259">
        <f t="shared" si="11"/>
        <v>7.9174123550826881E-4</v>
      </c>
      <c r="Q16" s="21">
        <f t="shared" si="11"/>
        <v>2.2506626970580906E-3</v>
      </c>
      <c r="R16" s="21">
        <f t="shared" si="11"/>
        <v>2.3926849718932889E-3</v>
      </c>
      <c r="S16" s="21">
        <f t="shared" si="11"/>
        <v>6.798333674725369E-4</v>
      </c>
      <c r="T16" s="401">
        <f t="shared" si="11"/>
        <v>0</v>
      </c>
      <c r="U16" s="401">
        <f t="shared" si="11"/>
        <v>0</v>
      </c>
      <c r="V16" s="401"/>
      <c r="W16" s="27">
        <f>K16/K45</f>
        <v>0</v>
      </c>
      <c r="X16" s="20">
        <f>L16/L45</f>
        <v>0</v>
      </c>
      <c r="Y16" s="234">
        <f>M16/M45</f>
        <v>0</v>
      </c>
      <c r="AA16" s="102"/>
      <c r="AB16" s="101">
        <f t="shared" si="3"/>
        <v>0</v>
      </c>
    </row>
    <row r="17" spans="1:28" ht="20.100000000000001" customHeight="1" thickBot="1" x14ac:dyDescent="0.3">
      <c r="A17" s="24"/>
      <c r="B17" t="s">
        <v>84</v>
      </c>
      <c r="C17" s="10">
        <v>108515</v>
      </c>
      <c r="D17" s="11">
        <v>88963</v>
      </c>
      <c r="E17" s="11">
        <v>259060</v>
      </c>
      <c r="F17" s="11">
        <v>298131</v>
      </c>
      <c r="G17" s="11">
        <v>76415</v>
      </c>
      <c r="H17" s="11"/>
      <c r="I17" s="35"/>
      <c r="J17" s="35"/>
      <c r="K17" s="12"/>
      <c r="L17" s="11"/>
      <c r="M17" s="161"/>
      <c r="O17" s="77">
        <f>C17/C16</f>
        <v>1</v>
      </c>
      <c r="P17" s="37">
        <f>D17/D16</f>
        <v>1</v>
      </c>
      <c r="Q17" s="18">
        <f>E17/E16</f>
        <v>1</v>
      </c>
      <c r="R17" s="18">
        <f>F17/F16</f>
        <v>1</v>
      </c>
      <c r="S17" s="18">
        <f>G17/G16</f>
        <v>1</v>
      </c>
      <c r="T17" s="395"/>
      <c r="U17" s="395"/>
      <c r="V17" s="395"/>
      <c r="W17" s="172"/>
      <c r="X17" s="96"/>
      <c r="Y17" s="78"/>
      <c r="AA17" s="154"/>
      <c r="AB17" s="104"/>
    </row>
    <row r="18" spans="1:28" ht="20.100000000000001" customHeight="1" thickBot="1" x14ac:dyDescent="0.3">
      <c r="A18" s="5" t="s">
        <v>15</v>
      </c>
      <c r="B18" s="6"/>
      <c r="C18" s="13">
        <v>33870</v>
      </c>
      <c r="D18" s="14">
        <v>27242</v>
      </c>
      <c r="E18" s="14">
        <v>23820</v>
      </c>
      <c r="F18" s="14">
        <v>29584</v>
      </c>
      <c r="G18" s="14">
        <v>54141</v>
      </c>
      <c r="H18" s="14">
        <v>32673</v>
      </c>
      <c r="I18" s="36">
        <v>35417.129000000001</v>
      </c>
      <c r="J18" s="36">
        <v>31669.913999999997</v>
      </c>
      <c r="K18" s="15">
        <v>18558.388999999996</v>
      </c>
      <c r="L18" s="407">
        <v>7937.2050000000008</v>
      </c>
      <c r="M18" s="408">
        <v>1244.5900000000001</v>
      </c>
      <c r="O18" s="134">
        <f t="shared" ref="O18:U18" si="12">C18/C45</f>
        <v>3.0864650914874908E-4</v>
      </c>
      <c r="P18" s="259">
        <f t="shared" si="12"/>
        <v>2.4244477746609554E-4</v>
      </c>
      <c r="Q18" s="21">
        <f t="shared" si="12"/>
        <v>2.0694350900920139E-4</v>
      </c>
      <c r="R18" s="21">
        <f t="shared" si="12"/>
        <v>2.374298285266915E-4</v>
      </c>
      <c r="S18" s="21">
        <f t="shared" si="12"/>
        <v>4.8167059279370048E-4</v>
      </c>
      <c r="T18" s="401">
        <f t="shared" si="12"/>
        <v>2.7761138484518662E-4</v>
      </c>
      <c r="U18" s="401">
        <f t="shared" si="12"/>
        <v>2.8364802869086187E-4</v>
      </c>
      <c r="V18" s="401"/>
      <c r="W18" s="27">
        <f>K18/K45</f>
        <v>1.4225566773904959E-4</v>
      </c>
      <c r="X18" s="20">
        <f>L18/L45</f>
        <v>3.362940884286779E-4</v>
      </c>
      <c r="Y18" s="234">
        <f>M18/M45</f>
        <v>5.1238739035708491E-5</v>
      </c>
      <c r="AA18" s="102">
        <f t="shared" si="2"/>
        <v>-0.84319543214519466</v>
      </c>
      <c r="AB18" s="101">
        <f t="shared" si="3"/>
        <v>-2.8505534939296941E-2</v>
      </c>
    </row>
    <row r="19" spans="1:28" ht="20.100000000000001" customHeight="1" x14ac:dyDescent="0.25">
      <c r="A19" s="24"/>
      <c r="B19" t="s">
        <v>84</v>
      </c>
      <c r="C19" s="10">
        <v>29612</v>
      </c>
      <c r="D19" s="11">
        <v>21817</v>
      </c>
      <c r="E19" s="11">
        <v>17705</v>
      </c>
      <c r="F19" s="11">
        <v>22693</v>
      </c>
      <c r="G19" s="11">
        <v>29004</v>
      </c>
      <c r="H19" s="11">
        <v>24348</v>
      </c>
      <c r="I19" s="35">
        <v>30083.25</v>
      </c>
      <c r="J19" s="35">
        <v>24994.403999999999</v>
      </c>
      <c r="K19" s="12">
        <v>13396.647999999994</v>
      </c>
      <c r="L19" s="11">
        <v>6598.1440000000011</v>
      </c>
      <c r="M19" s="161">
        <v>130.04400000000001</v>
      </c>
      <c r="O19" s="77">
        <f t="shared" ref="O19:U19" si="13">C19/C18</f>
        <v>0.87428402716268083</v>
      </c>
      <c r="P19" s="37">
        <f t="shared" si="13"/>
        <v>0.80085896777035459</v>
      </c>
      <c r="Q19" s="18">
        <f t="shared" si="13"/>
        <v>0.74328295549958023</v>
      </c>
      <c r="R19" s="18">
        <f t="shared" si="13"/>
        <v>0.76707003785830175</v>
      </c>
      <c r="S19" s="18">
        <f t="shared" si="13"/>
        <v>0.53571230675458525</v>
      </c>
      <c r="T19" s="395">
        <f t="shared" si="13"/>
        <v>0.74520246074740615</v>
      </c>
      <c r="U19" s="395">
        <f t="shared" si="13"/>
        <v>0.84939832361906009</v>
      </c>
      <c r="V19" s="395"/>
      <c r="W19" s="172">
        <f>K19/K18</f>
        <v>0.72186481272700975</v>
      </c>
      <c r="X19" s="96">
        <f>L19/L18</f>
        <v>0.83129313152425832</v>
      </c>
      <c r="Y19" s="78">
        <f>M19/M18</f>
        <v>0.1044874215605139</v>
      </c>
      <c r="AA19" s="107">
        <f t="shared" si="2"/>
        <v>-0.98029082117637933</v>
      </c>
      <c r="AB19" s="104">
        <f t="shared" si="3"/>
        <v>-72.680570996374442</v>
      </c>
    </row>
    <row r="20" spans="1:28" ht="20.100000000000001" customHeight="1" thickBot="1" x14ac:dyDescent="0.3">
      <c r="A20" s="24"/>
      <c r="B20" t="s">
        <v>85</v>
      </c>
      <c r="C20" s="10">
        <v>4258</v>
      </c>
      <c r="D20" s="11">
        <v>5425</v>
      </c>
      <c r="E20" s="11">
        <v>6115</v>
      </c>
      <c r="F20" s="11">
        <v>6891</v>
      </c>
      <c r="G20" s="11">
        <v>25137</v>
      </c>
      <c r="H20" s="11">
        <v>8325</v>
      </c>
      <c r="I20" s="35">
        <v>5333.8789999999999</v>
      </c>
      <c r="J20" s="35">
        <v>6675.51</v>
      </c>
      <c r="K20" s="12">
        <v>5161.741</v>
      </c>
      <c r="L20" s="11">
        <v>1339.0609999999999</v>
      </c>
      <c r="M20" s="161">
        <v>1114.546</v>
      </c>
      <c r="O20" s="77">
        <f t="shared" ref="O20:U20" si="14">C20/C18</f>
        <v>0.12571597283731917</v>
      </c>
      <c r="P20" s="37">
        <f t="shared" si="14"/>
        <v>0.19914103222964541</v>
      </c>
      <c r="Q20" s="18">
        <f t="shared" si="14"/>
        <v>0.25671704450041982</v>
      </c>
      <c r="R20" s="18">
        <f t="shared" si="14"/>
        <v>0.23292996214169823</v>
      </c>
      <c r="S20" s="18">
        <f t="shared" si="14"/>
        <v>0.46428769324541475</v>
      </c>
      <c r="T20" s="395">
        <f t="shared" si="14"/>
        <v>0.25479753925259391</v>
      </c>
      <c r="U20" s="395">
        <f t="shared" si="14"/>
        <v>0.15060167638093985</v>
      </c>
      <c r="V20" s="395"/>
      <c r="W20" s="172">
        <f>K20/K18</f>
        <v>0.27813518727299019</v>
      </c>
      <c r="X20" s="96">
        <f>L20/L18</f>
        <v>0.16870686847574176</v>
      </c>
      <c r="Y20" s="78">
        <f>M20/M18</f>
        <v>0.89551257843948606</v>
      </c>
      <c r="AA20" s="105">
        <f t="shared" si="2"/>
        <v>-0.16766599878571617</v>
      </c>
      <c r="AB20" s="104">
        <f t="shared" si="3"/>
        <v>72.680570996374428</v>
      </c>
    </row>
    <row r="21" spans="1:28" ht="20.100000000000001" customHeight="1" thickBot="1" x14ac:dyDescent="0.3">
      <c r="A21" s="5" t="s">
        <v>18</v>
      </c>
      <c r="B21" s="6"/>
      <c r="C21" s="13">
        <v>1062653</v>
      </c>
      <c r="D21" s="14">
        <v>762668</v>
      </c>
      <c r="E21" s="14">
        <v>1066136</v>
      </c>
      <c r="F21" s="14">
        <v>883932</v>
      </c>
      <c r="G21" s="14">
        <v>506675</v>
      </c>
      <c r="H21" s="14">
        <v>377044</v>
      </c>
      <c r="I21" s="36">
        <v>299635.37099999998</v>
      </c>
      <c r="J21" s="36">
        <v>409779.19099999988</v>
      </c>
      <c r="K21" s="15">
        <v>499741.40499999985</v>
      </c>
      <c r="L21" s="407">
        <v>112940.45699999998</v>
      </c>
      <c r="M21" s="408">
        <v>115293.39200000001</v>
      </c>
      <c r="O21" s="134">
        <f t="shared" ref="O21:U21" si="15">C21/C45</f>
        <v>9.6836179181117709E-3</v>
      </c>
      <c r="P21" s="259">
        <f t="shared" si="15"/>
        <v>6.7874926048202104E-3</v>
      </c>
      <c r="Q21" s="21">
        <f t="shared" si="15"/>
        <v>9.2623813988679232E-3</v>
      </c>
      <c r="R21" s="21">
        <f t="shared" si="15"/>
        <v>7.0940989450126914E-3</v>
      </c>
      <c r="S21" s="21">
        <f t="shared" si="15"/>
        <v>4.5076826730896767E-3</v>
      </c>
      <c r="T21" s="401">
        <f t="shared" si="15"/>
        <v>3.2036148191953153E-3</v>
      </c>
      <c r="U21" s="401">
        <f t="shared" si="15"/>
        <v>2.3997140567267616E-3</v>
      </c>
      <c r="V21" s="401"/>
      <c r="W21" s="27">
        <f>K21/K45</f>
        <v>3.8306690987631423E-3</v>
      </c>
      <c r="X21" s="20">
        <f>L21/L45</f>
        <v>4.7852119270616394E-3</v>
      </c>
      <c r="Y21" s="234">
        <f>M21/M45</f>
        <v>4.7465334168116735E-3</v>
      </c>
      <c r="AA21" s="102">
        <f t="shared" si="2"/>
        <v>2.0833411361174385E-2</v>
      </c>
      <c r="AB21" s="101">
        <f t="shared" si="3"/>
        <v>-3.8678510249965867E-3</v>
      </c>
    </row>
    <row r="22" spans="1:28" ht="20.100000000000001" customHeight="1" x14ac:dyDescent="0.25">
      <c r="A22" s="24"/>
      <c r="B22" t="s">
        <v>84</v>
      </c>
      <c r="C22" s="10">
        <v>784693</v>
      </c>
      <c r="D22" s="11">
        <v>517210</v>
      </c>
      <c r="E22" s="11">
        <v>768158</v>
      </c>
      <c r="F22" s="11">
        <v>591819</v>
      </c>
      <c r="G22" s="11">
        <v>297639</v>
      </c>
      <c r="H22" s="11">
        <v>171947</v>
      </c>
      <c r="I22" s="35">
        <v>76192.439000000028</v>
      </c>
      <c r="J22" s="35">
        <v>53359.345000000001</v>
      </c>
      <c r="K22" s="12">
        <v>59220.1</v>
      </c>
      <c r="L22" s="11">
        <v>12153.893</v>
      </c>
      <c r="M22" s="161">
        <v>12563.76</v>
      </c>
      <c r="O22" s="77">
        <f t="shared" ref="O22:U22" si="16">C22/C21</f>
        <v>0.73842825456663652</v>
      </c>
      <c r="P22" s="37">
        <f t="shared" si="16"/>
        <v>0.67815877944269332</v>
      </c>
      <c r="Q22" s="18">
        <f t="shared" si="16"/>
        <v>0.72050657702206844</v>
      </c>
      <c r="R22" s="18">
        <f t="shared" si="16"/>
        <v>0.66953000909572224</v>
      </c>
      <c r="S22" s="18">
        <f t="shared" si="16"/>
        <v>0.58743573296491836</v>
      </c>
      <c r="T22" s="395">
        <f t="shared" si="16"/>
        <v>0.4560396134138191</v>
      </c>
      <c r="U22" s="395">
        <f t="shared" si="16"/>
        <v>0.2542838608997201</v>
      </c>
      <c r="V22" s="395"/>
      <c r="W22" s="172">
        <f>K22/K21</f>
        <v>0.11850148778446729</v>
      </c>
      <c r="X22" s="96">
        <f>L22/L21</f>
        <v>0.10761327980105484</v>
      </c>
      <c r="Y22" s="78">
        <f>M22/M21</f>
        <v>0.10897207361198984</v>
      </c>
      <c r="AA22" s="107">
        <f t="shared" si="2"/>
        <v>3.3723104193857899E-2</v>
      </c>
      <c r="AB22" s="104">
        <f t="shared" si="3"/>
        <v>0.13587938109349967</v>
      </c>
    </row>
    <row r="23" spans="1:28" ht="20.100000000000001" customHeight="1" thickBot="1" x14ac:dyDescent="0.3">
      <c r="A23" s="24"/>
      <c r="B23" t="s">
        <v>85</v>
      </c>
      <c r="C23" s="10">
        <v>277960</v>
      </c>
      <c r="D23" s="11">
        <v>245458</v>
      </c>
      <c r="E23" s="11">
        <v>297978</v>
      </c>
      <c r="F23" s="11">
        <v>292113</v>
      </c>
      <c r="G23" s="11">
        <v>209036</v>
      </c>
      <c r="H23" s="11">
        <v>205097</v>
      </c>
      <c r="I23" s="35">
        <v>223442.93199999997</v>
      </c>
      <c r="J23" s="35">
        <v>356419.8459999999</v>
      </c>
      <c r="K23" s="12">
        <v>440521.30499999988</v>
      </c>
      <c r="L23" s="11">
        <v>100786.56399999998</v>
      </c>
      <c r="M23" s="161">
        <v>102729.63200000001</v>
      </c>
      <c r="O23" s="77">
        <f t="shared" ref="O23:U23" si="17">C23/C21</f>
        <v>0.26157174543336348</v>
      </c>
      <c r="P23" s="37">
        <f t="shared" si="17"/>
        <v>0.32184122055730674</v>
      </c>
      <c r="Q23" s="18">
        <f t="shared" si="17"/>
        <v>0.2794934229779315</v>
      </c>
      <c r="R23" s="18">
        <f t="shared" si="17"/>
        <v>0.3304699909042777</v>
      </c>
      <c r="S23" s="18">
        <f t="shared" si="17"/>
        <v>0.41256426703508164</v>
      </c>
      <c r="T23" s="395">
        <f t="shared" si="17"/>
        <v>0.54396038658618096</v>
      </c>
      <c r="U23" s="395">
        <f t="shared" si="17"/>
        <v>0.7457161391002799</v>
      </c>
      <c r="V23" s="395"/>
      <c r="W23" s="172">
        <f>K23/K21</f>
        <v>0.88149851221553277</v>
      </c>
      <c r="X23" s="96">
        <f>L23/L21</f>
        <v>0.89238672019894516</v>
      </c>
      <c r="Y23" s="78">
        <f>M23/M21</f>
        <v>0.89102792638801021</v>
      </c>
      <c r="AA23" s="105">
        <f t="shared" si="2"/>
        <v>1.927903802733099E-2</v>
      </c>
      <c r="AB23" s="104">
        <f t="shared" si="3"/>
        <v>-0.13587938109349551</v>
      </c>
    </row>
    <row r="24" spans="1:28" ht="20.100000000000001" customHeight="1" thickBot="1" x14ac:dyDescent="0.3">
      <c r="A24" s="5" t="s">
        <v>19</v>
      </c>
      <c r="B24" s="6"/>
      <c r="C24" s="13">
        <v>6243657</v>
      </c>
      <c r="D24" s="14">
        <v>5984241</v>
      </c>
      <c r="E24" s="14">
        <v>6482985</v>
      </c>
      <c r="F24" s="14">
        <v>6587282</v>
      </c>
      <c r="G24" s="14">
        <v>5453007</v>
      </c>
      <c r="H24" s="14">
        <v>5386131</v>
      </c>
      <c r="I24" s="36">
        <v>6126794.777999999</v>
      </c>
      <c r="J24" s="36">
        <v>5546591.6620000005</v>
      </c>
      <c r="K24" s="15">
        <v>5612439.9230000004</v>
      </c>
      <c r="L24" s="407">
        <v>1049667.8319999999</v>
      </c>
      <c r="M24" s="408">
        <v>978083.84500000032</v>
      </c>
      <c r="O24" s="134">
        <f t="shared" ref="O24:U24" si="18">C24/C45</f>
        <v>5.6896455192564255E-2</v>
      </c>
      <c r="P24" s="259">
        <f t="shared" si="18"/>
        <v>5.3257762923004374E-2</v>
      </c>
      <c r="Q24" s="21">
        <f t="shared" si="18"/>
        <v>5.6322907840219039E-2</v>
      </c>
      <c r="R24" s="21">
        <f t="shared" si="18"/>
        <v>5.2866996880643641E-2</v>
      </c>
      <c r="S24" s="21">
        <f t="shared" si="18"/>
        <v>4.8513199131863062E-2</v>
      </c>
      <c r="T24" s="401">
        <f t="shared" si="18"/>
        <v>4.5764125910310954E-2</v>
      </c>
      <c r="U24" s="401">
        <f t="shared" si="18"/>
        <v>4.9068157415389779E-2</v>
      </c>
      <c r="V24" s="401"/>
      <c r="W24" s="27">
        <f>K24/K45</f>
        <v>4.302105042046836E-2</v>
      </c>
      <c r="X24" s="20">
        <f>L24/L45</f>
        <v>4.447372679870893E-2</v>
      </c>
      <c r="Y24" s="234">
        <f>M24/M45</f>
        <v>4.0266901460719887E-2</v>
      </c>
      <c r="AA24" s="102">
        <f t="shared" si="2"/>
        <v>-6.8196799804378136E-2</v>
      </c>
      <c r="AB24" s="101">
        <f t="shared" si="3"/>
        <v>-0.42068253379890441</v>
      </c>
    </row>
    <row r="25" spans="1:28" ht="20.100000000000001" customHeight="1" x14ac:dyDescent="0.25">
      <c r="A25" s="24"/>
      <c r="B25" t="s">
        <v>84</v>
      </c>
      <c r="C25" s="10">
        <v>1595497</v>
      </c>
      <c r="D25" s="11">
        <v>1691808</v>
      </c>
      <c r="E25" s="11">
        <v>2701487</v>
      </c>
      <c r="F25" s="11">
        <v>2635299</v>
      </c>
      <c r="G25" s="11">
        <v>1779838</v>
      </c>
      <c r="H25" s="11">
        <v>1569308</v>
      </c>
      <c r="I25" s="35">
        <v>1673480.1219999995</v>
      </c>
      <c r="J25" s="35">
        <v>1262157.2999999998</v>
      </c>
      <c r="K25" s="12">
        <v>1066190.8310000002</v>
      </c>
      <c r="L25" s="11">
        <v>268982.10200000001</v>
      </c>
      <c r="M25" s="161">
        <v>234479.94599999997</v>
      </c>
      <c r="O25" s="77">
        <f t="shared" ref="O25:U25" si="19">C25/C24</f>
        <v>0.2555388612795354</v>
      </c>
      <c r="P25" s="37">
        <f t="shared" si="19"/>
        <v>0.28271053923129097</v>
      </c>
      <c r="Q25" s="18">
        <f t="shared" si="19"/>
        <v>0.41670418796279801</v>
      </c>
      <c r="R25" s="18">
        <f t="shared" si="19"/>
        <v>0.40005862812613763</v>
      </c>
      <c r="S25" s="18">
        <f t="shared" si="19"/>
        <v>0.32639569323861128</v>
      </c>
      <c r="T25" s="395">
        <f t="shared" si="19"/>
        <v>0.29136090451569041</v>
      </c>
      <c r="U25" s="395">
        <f t="shared" si="19"/>
        <v>0.27314120721149437</v>
      </c>
      <c r="V25" s="395"/>
      <c r="W25" s="172">
        <f>K25/K24</f>
        <v>0.18996921938187847</v>
      </c>
      <c r="X25" s="96">
        <f>L25/L24</f>
        <v>0.25625449670825012</v>
      </c>
      <c r="Y25" s="78">
        <f>M25/M24</f>
        <v>0.23973399335718493</v>
      </c>
      <c r="AA25" s="107">
        <f t="shared" si="2"/>
        <v>-0.12826933741487395</v>
      </c>
      <c r="AB25" s="104">
        <f t="shared" si="3"/>
        <v>-1.6520503351065197</v>
      </c>
    </row>
    <row r="26" spans="1:28" ht="20.100000000000001" customHeight="1" thickBot="1" x14ac:dyDescent="0.3">
      <c r="A26" s="24"/>
      <c r="B26" t="s">
        <v>85</v>
      </c>
      <c r="C26" s="10">
        <v>4648160</v>
      </c>
      <c r="D26" s="11">
        <v>4292433</v>
      </c>
      <c r="E26" s="11">
        <v>3781498</v>
      </c>
      <c r="F26" s="11">
        <v>3951983</v>
      </c>
      <c r="G26" s="11">
        <v>3673169</v>
      </c>
      <c r="H26" s="11">
        <v>3816823</v>
      </c>
      <c r="I26" s="35">
        <v>4453314.6559999995</v>
      </c>
      <c r="J26" s="35">
        <v>4284434.3620000007</v>
      </c>
      <c r="K26" s="12">
        <v>4546249.0920000002</v>
      </c>
      <c r="L26" s="11">
        <v>780685.73</v>
      </c>
      <c r="M26" s="161">
        <v>743603.89900000033</v>
      </c>
      <c r="O26" s="77">
        <f t="shared" ref="O26:U26" si="20">C26/C24</f>
        <v>0.7444611387204646</v>
      </c>
      <c r="P26" s="37">
        <f t="shared" si="20"/>
        <v>0.71728946076870903</v>
      </c>
      <c r="Q26" s="18">
        <f t="shared" si="20"/>
        <v>0.58329581203720204</v>
      </c>
      <c r="R26" s="18">
        <f t="shared" si="20"/>
        <v>0.59994137187386243</v>
      </c>
      <c r="S26" s="18">
        <f t="shared" si="20"/>
        <v>0.67360430676138872</v>
      </c>
      <c r="T26" s="395">
        <f t="shared" si="20"/>
        <v>0.70863909548430959</v>
      </c>
      <c r="U26" s="395">
        <f t="shared" si="20"/>
        <v>0.72685879278850563</v>
      </c>
      <c r="V26" s="395"/>
      <c r="W26" s="172">
        <f>K26/K24</f>
        <v>0.8100307806181215</v>
      </c>
      <c r="X26" s="96">
        <f>L26/L24</f>
        <v>0.74374550329174993</v>
      </c>
      <c r="Y26" s="78">
        <f>M26/M24</f>
        <v>0.76026600664281507</v>
      </c>
      <c r="AA26" s="105">
        <f t="shared" si="2"/>
        <v>-4.7499050610288029E-2</v>
      </c>
      <c r="AB26" s="104">
        <f t="shared" si="3"/>
        <v>1.6520503351065141</v>
      </c>
    </row>
    <row r="27" spans="1:28" ht="20.100000000000001" customHeight="1" thickBot="1" x14ac:dyDescent="0.3">
      <c r="A27" s="5" t="s">
        <v>83</v>
      </c>
      <c r="B27" s="6"/>
      <c r="C27" s="13">
        <v>372565</v>
      </c>
      <c r="D27" s="14">
        <v>415358</v>
      </c>
      <c r="E27" s="14">
        <v>770569</v>
      </c>
      <c r="F27" s="14">
        <v>903667</v>
      </c>
      <c r="G27" s="14">
        <v>850670</v>
      </c>
      <c r="H27" s="14">
        <v>1004265</v>
      </c>
      <c r="I27" s="36">
        <v>1217376.2410000002</v>
      </c>
      <c r="J27" s="36">
        <v>1357839.1100000003</v>
      </c>
      <c r="K27" s="15">
        <v>1443883.770999999</v>
      </c>
      <c r="L27" s="407">
        <v>286387.77799999987</v>
      </c>
      <c r="M27" s="408">
        <v>372359.87800000008</v>
      </c>
      <c r="O27" s="134">
        <f t="shared" ref="O27:U27" si="21">C27/C45</f>
        <v>3.3950660372306972E-3</v>
      </c>
      <c r="P27" s="259">
        <f t="shared" si="21"/>
        <v>3.6965486336819073E-3</v>
      </c>
      <c r="Q27" s="21">
        <f t="shared" si="21"/>
        <v>6.6945530140097107E-3</v>
      </c>
      <c r="R27" s="21">
        <f t="shared" si="21"/>
        <v>7.2524844799631465E-3</v>
      </c>
      <c r="S27" s="21">
        <f t="shared" si="21"/>
        <v>7.5680671426796176E-3</v>
      </c>
      <c r="T27" s="401">
        <f t="shared" si="21"/>
        <v>8.5328986441879015E-3</v>
      </c>
      <c r="U27" s="401">
        <f t="shared" si="21"/>
        <v>9.749699670313243E-3</v>
      </c>
      <c r="V27" s="401"/>
      <c r="W27" s="27">
        <f>K27/K45</f>
        <v>1.1067806046159603E-2</v>
      </c>
      <c r="X27" s="20">
        <f>L27/L45</f>
        <v>1.2134059374757804E-2</v>
      </c>
      <c r="Y27" s="234">
        <f>M27/M45</f>
        <v>1.5329747640757401E-2</v>
      </c>
      <c r="AA27" s="102">
        <f t="shared" si="2"/>
        <v>0.3001947240918928</v>
      </c>
      <c r="AB27" s="101">
        <f t="shared" si="3"/>
        <v>0.31956882659995978</v>
      </c>
    </row>
    <row r="28" spans="1:28" ht="20.100000000000001" customHeight="1" x14ac:dyDescent="0.25">
      <c r="A28" s="24"/>
      <c r="B28" t="s">
        <v>84</v>
      </c>
      <c r="C28" s="10">
        <v>104050</v>
      </c>
      <c r="D28" s="11">
        <v>91126</v>
      </c>
      <c r="E28" s="11">
        <v>458225</v>
      </c>
      <c r="F28" s="11">
        <v>368619</v>
      </c>
      <c r="G28" s="11">
        <v>265271</v>
      </c>
      <c r="H28" s="11">
        <v>347422</v>
      </c>
      <c r="I28" s="35">
        <v>357076.22200000001</v>
      </c>
      <c r="J28" s="35">
        <v>391364.63200000022</v>
      </c>
      <c r="K28" s="12">
        <v>281120.54399999999</v>
      </c>
      <c r="L28" s="11">
        <v>60242.953999999983</v>
      </c>
      <c r="M28" s="161">
        <v>97067.582999999999</v>
      </c>
      <c r="O28" s="77">
        <f t="shared" ref="O28:U28" si="22">C28/C27</f>
        <v>0.2792801256156644</v>
      </c>
      <c r="P28" s="37">
        <f t="shared" si="22"/>
        <v>0.21939146471236862</v>
      </c>
      <c r="Q28" s="18">
        <f t="shared" si="22"/>
        <v>0.59465797352346128</v>
      </c>
      <c r="R28" s="18">
        <f t="shared" si="22"/>
        <v>0.40791464112333414</v>
      </c>
      <c r="S28" s="18">
        <f t="shared" si="22"/>
        <v>0.31183772790858971</v>
      </c>
      <c r="T28" s="395">
        <f t="shared" si="22"/>
        <v>0.34594653801536446</v>
      </c>
      <c r="U28" s="395">
        <f t="shared" si="22"/>
        <v>0.29331624026659475</v>
      </c>
      <c r="V28" s="395"/>
      <c r="W28" s="172">
        <f>K28/K27</f>
        <v>0.19469748856952848</v>
      </c>
      <c r="X28" s="96">
        <f>L28/L27</f>
        <v>0.21035448656611319</v>
      </c>
      <c r="Y28" s="78">
        <f>M28/M27</f>
        <v>0.26068217532287402</v>
      </c>
      <c r="AA28" s="107">
        <f t="shared" si="2"/>
        <v>0.61126864728446129</v>
      </c>
      <c r="AB28" s="104">
        <f t="shared" si="3"/>
        <v>5.0327688756760827</v>
      </c>
    </row>
    <row r="29" spans="1:28" ht="20.100000000000001" customHeight="1" thickBot="1" x14ac:dyDescent="0.3">
      <c r="A29" s="24"/>
      <c r="B29" t="s">
        <v>85</v>
      </c>
      <c r="C29" s="10">
        <v>268515</v>
      </c>
      <c r="D29" s="11">
        <v>324232</v>
      </c>
      <c r="E29" s="11">
        <v>312344</v>
      </c>
      <c r="F29" s="11">
        <v>535048</v>
      </c>
      <c r="G29" s="11">
        <v>585399</v>
      </c>
      <c r="H29" s="11">
        <v>656843</v>
      </c>
      <c r="I29" s="35">
        <v>860300.01900000009</v>
      </c>
      <c r="J29" s="35">
        <v>966474.47800000024</v>
      </c>
      <c r="K29" s="12">
        <v>1162763.226999999</v>
      </c>
      <c r="L29" s="11">
        <v>226144.82399999991</v>
      </c>
      <c r="M29" s="161">
        <v>275292.2950000001</v>
      </c>
      <c r="O29" s="77">
        <f t="shared" ref="O29:U29" si="23">C29/C27</f>
        <v>0.7207198743843356</v>
      </c>
      <c r="P29" s="37">
        <f t="shared" si="23"/>
        <v>0.78060853528763141</v>
      </c>
      <c r="Q29" s="18">
        <f t="shared" si="23"/>
        <v>0.40534202647653877</v>
      </c>
      <c r="R29" s="18">
        <f t="shared" si="23"/>
        <v>0.5920853588766658</v>
      </c>
      <c r="S29" s="18">
        <f t="shared" si="23"/>
        <v>0.68816227209141034</v>
      </c>
      <c r="T29" s="395">
        <f t="shared" si="23"/>
        <v>0.65405346198463554</v>
      </c>
      <c r="U29" s="395">
        <f t="shared" si="23"/>
        <v>0.70668375973340525</v>
      </c>
      <c r="V29" s="395"/>
      <c r="W29" s="172">
        <f>K29/K27</f>
        <v>0.80530251143047149</v>
      </c>
      <c r="X29" s="96">
        <f>L29/L27</f>
        <v>0.78964551343388689</v>
      </c>
      <c r="Y29" s="78">
        <f>M29/M27</f>
        <v>0.73931782467712603</v>
      </c>
      <c r="AA29" s="105">
        <f t="shared" si="2"/>
        <v>0.217327419353185</v>
      </c>
      <c r="AB29" s="104">
        <f t="shared" si="3"/>
        <v>-5.0327688756760853</v>
      </c>
    </row>
    <row r="30" spans="1:28" ht="20.100000000000001" customHeight="1" thickBot="1" x14ac:dyDescent="0.3">
      <c r="A30" s="5" t="s">
        <v>9</v>
      </c>
      <c r="B30" s="6"/>
      <c r="C30" s="13">
        <v>3895621</v>
      </c>
      <c r="D30" s="14">
        <v>4806982</v>
      </c>
      <c r="E30" s="14">
        <v>5482162</v>
      </c>
      <c r="F30" s="14">
        <v>5290110</v>
      </c>
      <c r="G30" s="14">
        <v>4612920</v>
      </c>
      <c r="H30" s="14">
        <v>5165606</v>
      </c>
      <c r="I30" s="36">
        <v>5586405.3529999964</v>
      </c>
      <c r="J30" s="36">
        <v>5095725.568</v>
      </c>
      <c r="K30" s="15">
        <v>4891927.0439999979</v>
      </c>
      <c r="L30" s="407">
        <v>989338.84900000028</v>
      </c>
      <c r="M30" s="408">
        <v>898876.71300000011</v>
      </c>
      <c r="O30" s="134">
        <f t="shared" ref="O30:U30" si="24">C30/C45</f>
        <v>3.5499551893019163E-2</v>
      </c>
      <c r="P30" s="259">
        <f t="shared" si="24"/>
        <v>4.2780547730472317E-2</v>
      </c>
      <c r="Q30" s="21">
        <f t="shared" si="24"/>
        <v>4.7627953032615515E-2</v>
      </c>
      <c r="R30" s="21">
        <f t="shared" si="24"/>
        <v>4.2456392312984585E-2</v>
      </c>
      <c r="S30" s="21">
        <f t="shared" si="24"/>
        <v>4.1039284662453906E-2</v>
      </c>
      <c r="T30" s="401">
        <f t="shared" si="24"/>
        <v>4.3890399878327824E-2</v>
      </c>
      <c r="U30" s="401">
        <f t="shared" si="24"/>
        <v>4.4740296872920651E-2</v>
      </c>
      <c r="V30" s="401"/>
      <c r="W30" s="27">
        <f>K30/K45</f>
        <v>3.7498101164650383E-2</v>
      </c>
      <c r="X30" s="20">
        <f>L30/L45</f>
        <v>4.1917627977547819E-2</v>
      </c>
      <c r="Y30" s="234">
        <f>M30/M45</f>
        <v>3.7006009467119641E-2</v>
      </c>
      <c r="AA30" s="102">
        <f t="shared" si="2"/>
        <v>-9.1436959229324821E-2</v>
      </c>
      <c r="AB30" s="101">
        <f t="shared" si="3"/>
        <v>-0.49116185104281784</v>
      </c>
    </row>
    <row r="31" spans="1:28" ht="20.100000000000001" customHeight="1" x14ac:dyDescent="0.25">
      <c r="A31" s="24"/>
      <c r="B31" t="s">
        <v>84</v>
      </c>
      <c r="C31" s="10">
        <v>3628299</v>
      </c>
      <c r="D31" s="11">
        <v>4602038</v>
      </c>
      <c r="E31" s="11">
        <v>5234814</v>
      </c>
      <c r="F31" s="11">
        <v>4932387</v>
      </c>
      <c r="G31" s="11">
        <v>4454863</v>
      </c>
      <c r="H31" s="11">
        <v>4860877</v>
      </c>
      <c r="I31" s="35">
        <v>5165523.8329999968</v>
      </c>
      <c r="J31" s="35">
        <v>4677186.6440000003</v>
      </c>
      <c r="K31" s="12">
        <v>4594938.1729999986</v>
      </c>
      <c r="L31" s="11">
        <v>912246.03400000033</v>
      </c>
      <c r="M31" s="161">
        <v>829941.69500000007</v>
      </c>
      <c r="O31" s="77">
        <f t="shared" ref="O31:U31" si="25">C31/C30</f>
        <v>0.93137884819904193</v>
      </c>
      <c r="P31" s="37">
        <f t="shared" si="25"/>
        <v>0.95736534898612058</v>
      </c>
      <c r="Q31" s="18">
        <f t="shared" si="25"/>
        <v>0.95488130412782402</v>
      </c>
      <c r="R31" s="18">
        <f t="shared" si="25"/>
        <v>0.93237891083550251</v>
      </c>
      <c r="S31" s="18">
        <f t="shared" si="25"/>
        <v>0.96573601970118705</v>
      </c>
      <c r="T31" s="395">
        <f t="shared" si="25"/>
        <v>0.94100808307873263</v>
      </c>
      <c r="U31" s="395">
        <f t="shared" si="25"/>
        <v>0.9246596884033883</v>
      </c>
      <c r="V31" s="395"/>
      <c r="W31" s="172">
        <f>K31/K30</f>
        <v>0.93929000405591501</v>
      </c>
      <c r="X31" s="96">
        <f>L31/L30</f>
        <v>0.92207643005435047</v>
      </c>
      <c r="Y31" s="78">
        <f>M31/M30</f>
        <v>0.9233098187960288</v>
      </c>
      <c r="AA31" s="107">
        <f t="shared" si="2"/>
        <v>-9.0221646280130866E-2</v>
      </c>
      <c r="AB31" s="104">
        <f t="shared" si="3"/>
        <v>0.12333887416783318</v>
      </c>
    </row>
    <row r="32" spans="1:28" ht="20.100000000000001" customHeight="1" thickBot="1" x14ac:dyDescent="0.3">
      <c r="A32" s="24"/>
      <c r="B32" t="s">
        <v>85</v>
      </c>
      <c r="C32" s="10">
        <v>267322</v>
      </c>
      <c r="D32" s="11">
        <v>204944</v>
      </c>
      <c r="E32" s="11">
        <v>247348</v>
      </c>
      <c r="F32" s="11">
        <v>357723</v>
      </c>
      <c r="G32" s="11">
        <v>158057</v>
      </c>
      <c r="H32" s="11">
        <v>304729</v>
      </c>
      <c r="I32" s="35">
        <v>420881.52</v>
      </c>
      <c r="J32" s="35">
        <v>418538.92399999988</v>
      </c>
      <c r="K32" s="12">
        <v>296988.87099999975</v>
      </c>
      <c r="L32" s="11">
        <v>77092.814999999915</v>
      </c>
      <c r="M32" s="161">
        <v>68935.017999999996</v>
      </c>
      <c r="O32" s="77">
        <f t="shared" ref="O32:U32" si="26">C32/C30</f>
        <v>6.8621151800958055E-2</v>
      </c>
      <c r="P32" s="37">
        <f t="shared" si="26"/>
        <v>4.2634651013879393E-2</v>
      </c>
      <c r="Q32" s="18">
        <f t="shared" si="26"/>
        <v>4.5118695872175978E-2</v>
      </c>
      <c r="R32" s="18">
        <f t="shared" si="26"/>
        <v>6.7621089164497522E-2</v>
      </c>
      <c r="S32" s="18">
        <f t="shared" si="26"/>
        <v>3.4263980298812897E-2</v>
      </c>
      <c r="T32" s="395">
        <f t="shared" si="26"/>
        <v>5.8991916921267318E-2</v>
      </c>
      <c r="U32" s="395">
        <f t="shared" si="26"/>
        <v>7.5340311596611823E-2</v>
      </c>
      <c r="V32" s="395"/>
      <c r="W32" s="172">
        <f>K32/K30</f>
        <v>6.0709995944085035E-2</v>
      </c>
      <c r="X32" s="96">
        <f>L32/L30</f>
        <v>7.7923569945649529E-2</v>
      </c>
      <c r="Y32" s="78">
        <f>M32/M30</f>
        <v>7.6690181203971169E-2</v>
      </c>
      <c r="AA32" s="105">
        <f t="shared" si="2"/>
        <v>-0.10581786383075942</v>
      </c>
      <c r="AB32" s="104">
        <f t="shared" si="3"/>
        <v>-0.12333887416783595</v>
      </c>
    </row>
    <row r="33" spans="1:28" ht="20.100000000000001" customHeight="1" thickBot="1" x14ac:dyDescent="0.3">
      <c r="A33" s="5" t="s">
        <v>12</v>
      </c>
      <c r="B33" s="6"/>
      <c r="C33" s="13">
        <v>4845416</v>
      </c>
      <c r="D33" s="14">
        <v>5201550</v>
      </c>
      <c r="E33" s="14">
        <v>5167240</v>
      </c>
      <c r="F33" s="14">
        <v>10234145</v>
      </c>
      <c r="G33" s="14">
        <v>9021185</v>
      </c>
      <c r="H33" s="14">
        <v>8873262</v>
      </c>
      <c r="I33" s="36">
        <v>9389189.1330000088</v>
      </c>
      <c r="J33" s="36">
        <v>8190924.4990000045</v>
      </c>
      <c r="K33" s="15">
        <v>7836178.101999999</v>
      </c>
      <c r="L33" s="407">
        <v>1722540.6419999988</v>
      </c>
      <c r="M33" s="408">
        <v>1482878.8810000003</v>
      </c>
      <c r="O33" s="134">
        <f t="shared" ref="O33:U33" si="27">C33/C45</f>
        <v>4.4154730846575001E-2</v>
      </c>
      <c r="P33" s="259">
        <f t="shared" si="27"/>
        <v>4.6292072249789637E-2</v>
      </c>
      <c r="Q33" s="21">
        <f t="shared" si="27"/>
        <v>4.4891972186931396E-2</v>
      </c>
      <c r="R33" s="21">
        <f t="shared" si="27"/>
        <v>8.213531951282102E-2</v>
      </c>
      <c r="S33" s="21">
        <f t="shared" si="27"/>
        <v>8.0257836513024122E-2</v>
      </c>
      <c r="T33" s="401">
        <f t="shared" si="27"/>
        <v>7.5393093744503717E-2</v>
      </c>
      <c r="U33" s="401">
        <f t="shared" si="27"/>
        <v>7.5195959237156551E-2</v>
      </c>
      <c r="V33" s="401"/>
      <c r="W33" s="27">
        <f>K33/K45</f>
        <v>6.0066676499890607E-2</v>
      </c>
      <c r="X33" s="20">
        <f>L33/L45</f>
        <v>7.2982899519760308E-2</v>
      </c>
      <c r="Y33" s="234">
        <f>M33/M45</f>
        <v>6.1048894820882729E-2</v>
      </c>
      <c r="AA33" s="102">
        <f t="shared" si="2"/>
        <v>-0.13913271777537467</v>
      </c>
      <c r="AB33" s="101">
        <f t="shared" si="3"/>
        <v>-1.1934004698877578</v>
      </c>
    </row>
    <row r="34" spans="1:28" ht="20.100000000000001" customHeight="1" x14ac:dyDescent="0.25">
      <c r="A34" s="24"/>
      <c r="B34" t="s">
        <v>84</v>
      </c>
      <c r="C34" s="10">
        <v>4382170</v>
      </c>
      <c r="D34" s="11">
        <v>4753054</v>
      </c>
      <c r="E34" s="11">
        <v>4732215</v>
      </c>
      <c r="F34" s="11">
        <v>9689886</v>
      </c>
      <c r="G34" s="11">
        <v>8521934</v>
      </c>
      <c r="H34" s="11">
        <v>8393209</v>
      </c>
      <c r="I34" s="35">
        <v>8957971.7070000079</v>
      </c>
      <c r="J34" s="35">
        <v>7714321.7150000045</v>
      </c>
      <c r="K34" s="12">
        <v>7377179.0779999988</v>
      </c>
      <c r="L34" s="11">
        <v>1628082.6969999988</v>
      </c>
      <c r="M34" s="161">
        <v>1406725.1860000002</v>
      </c>
      <c r="O34" s="77">
        <f t="shared" ref="O34:U34" si="28">C34/C33</f>
        <v>0.90439499931481626</v>
      </c>
      <c r="P34" s="37">
        <f t="shared" si="28"/>
        <v>0.91377647047514687</v>
      </c>
      <c r="Q34" s="18">
        <f t="shared" si="28"/>
        <v>0.91581095517142619</v>
      </c>
      <c r="R34" s="18">
        <f t="shared" si="28"/>
        <v>0.94681929951158594</v>
      </c>
      <c r="S34" s="18">
        <f t="shared" si="28"/>
        <v>0.94465793573682388</v>
      </c>
      <c r="T34" s="395">
        <f t="shared" si="28"/>
        <v>0.94589892646019014</v>
      </c>
      <c r="U34" s="395">
        <f t="shared" si="28"/>
        <v>0.95407298544190478</v>
      </c>
      <c r="V34" s="395"/>
      <c r="W34" s="172">
        <f>K34/K33</f>
        <v>0.94142565188980942</v>
      </c>
      <c r="X34" s="96">
        <f>L34/L33</f>
        <v>0.94516358993403649</v>
      </c>
      <c r="Y34" s="78">
        <f>M34/M33</f>
        <v>0.94864469649156735</v>
      </c>
      <c r="AA34" s="107">
        <f t="shared" si="2"/>
        <v>-0.13596208067801774</v>
      </c>
      <c r="AB34" s="104">
        <f t="shared" si="3"/>
        <v>0.34811065575308664</v>
      </c>
    </row>
    <row r="35" spans="1:28" ht="20.100000000000001" customHeight="1" thickBot="1" x14ac:dyDescent="0.3">
      <c r="A35" s="24"/>
      <c r="B35" t="s">
        <v>85</v>
      </c>
      <c r="C35" s="10">
        <v>463246</v>
      </c>
      <c r="D35" s="11">
        <v>448496</v>
      </c>
      <c r="E35" s="11">
        <v>435025</v>
      </c>
      <c r="F35" s="11">
        <v>544259</v>
      </c>
      <c r="G35" s="11">
        <v>499251</v>
      </c>
      <c r="H35" s="11">
        <v>480053</v>
      </c>
      <c r="I35" s="35">
        <v>431217.42600000009</v>
      </c>
      <c r="J35" s="35">
        <v>476602.78400000004</v>
      </c>
      <c r="K35" s="12">
        <v>458999.02400000003</v>
      </c>
      <c r="L35" s="11">
        <v>94457.944999999992</v>
      </c>
      <c r="M35" s="161">
        <v>76153.695000000007</v>
      </c>
      <c r="O35" s="77">
        <f t="shared" ref="O35:U35" si="29">C35/C33</f>
        <v>9.5605000685183683E-2</v>
      </c>
      <c r="P35" s="37">
        <f t="shared" si="29"/>
        <v>8.6223529524853168E-2</v>
      </c>
      <c r="Q35" s="18">
        <f t="shared" si="29"/>
        <v>8.4189044828573867E-2</v>
      </c>
      <c r="R35" s="18">
        <f t="shared" si="29"/>
        <v>5.3180700488414029E-2</v>
      </c>
      <c r="S35" s="18">
        <f t="shared" si="29"/>
        <v>5.5342064263176068E-2</v>
      </c>
      <c r="T35" s="395">
        <f t="shared" si="29"/>
        <v>5.4101073539809821E-2</v>
      </c>
      <c r="U35" s="395">
        <f t="shared" si="29"/>
        <v>4.5927014558095142E-2</v>
      </c>
      <c r="V35" s="395"/>
      <c r="W35" s="172">
        <f>K35/K33</f>
        <v>5.8574348110190529E-2</v>
      </c>
      <c r="X35" s="96">
        <f>L35/L33</f>
        <v>5.4836410065963515E-2</v>
      </c>
      <c r="Y35" s="78">
        <f>M35/M33</f>
        <v>5.1355303508432655E-2</v>
      </c>
      <c r="AA35" s="105">
        <f t="shared" si="2"/>
        <v>-0.19378200531464015</v>
      </c>
      <c r="AB35" s="104">
        <f t="shared" si="3"/>
        <v>-0.34811065575308597</v>
      </c>
    </row>
    <row r="36" spans="1:28" ht="20.100000000000001" customHeight="1" thickBot="1" x14ac:dyDescent="0.3">
      <c r="A36" s="5" t="s">
        <v>11</v>
      </c>
      <c r="B36" s="6"/>
      <c r="C36" s="13">
        <v>14042265</v>
      </c>
      <c r="D36" s="14">
        <v>14810295</v>
      </c>
      <c r="E36" s="14">
        <v>17624800</v>
      </c>
      <c r="F36" s="14">
        <v>20081558</v>
      </c>
      <c r="G36" s="14">
        <v>20462250</v>
      </c>
      <c r="H36" s="14">
        <v>21788993</v>
      </c>
      <c r="I36" s="36">
        <v>21703759.150999982</v>
      </c>
      <c r="J36" s="36">
        <v>21867622.025000002</v>
      </c>
      <c r="K36" s="15">
        <v>21624321.550999992</v>
      </c>
      <c r="L36" s="407">
        <v>3595769.8510000003</v>
      </c>
      <c r="M36" s="408">
        <v>3651513.0619999995</v>
      </c>
      <c r="O36" s="134">
        <f t="shared" ref="O36:U36" si="30">C36/C45</f>
        <v>0.12796268298764862</v>
      </c>
      <c r="P36" s="259">
        <f t="shared" si="30"/>
        <v>0.13180672033926391</v>
      </c>
      <c r="Q36" s="21">
        <f t="shared" si="30"/>
        <v>0.15312082105732044</v>
      </c>
      <c r="R36" s="21">
        <f t="shared" si="30"/>
        <v>0.16116687643620908</v>
      </c>
      <c r="S36" s="21">
        <f t="shared" si="30"/>
        <v>0.1820443672520437</v>
      </c>
      <c r="T36" s="401">
        <f t="shared" si="30"/>
        <v>0.18513367370954847</v>
      </c>
      <c r="U36" s="401">
        <f t="shared" si="30"/>
        <v>0.17382065323144624</v>
      </c>
      <c r="V36" s="401"/>
      <c r="W36" s="27">
        <f>K36/K45</f>
        <v>0.16575696854082675</v>
      </c>
      <c r="X36" s="20">
        <f>L36/L45</f>
        <v>0.15235037324113057</v>
      </c>
      <c r="Y36" s="234">
        <f>M36/M45</f>
        <v>0.15032976712756715</v>
      </c>
      <c r="AA36" s="102">
        <f t="shared" si="2"/>
        <v>1.5502441287919678E-2</v>
      </c>
      <c r="AB36" s="101">
        <f t="shared" si="3"/>
        <v>-0.20206061135634168</v>
      </c>
    </row>
    <row r="37" spans="1:28" ht="20.100000000000001" customHeight="1" x14ac:dyDescent="0.25">
      <c r="A37" s="24"/>
      <c r="B37" t="s">
        <v>84</v>
      </c>
      <c r="C37" s="10">
        <v>12343205</v>
      </c>
      <c r="D37" s="11">
        <v>12938420</v>
      </c>
      <c r="E37" s="11">
        <v>15539519</v>
      </c>
      <c r="F37" s="11">
        <v>17536410</v>
      </c>
      <c r="G37" s="11">
        <v>17864119</v>
      </c>
      <c r="H37" s="11">
        <v>18987997</v>
      </c>
      <c r="I37" s="35">
        <v>18972901.959999982</v>
      </c>
      <c r="J37" s="35">
        <v>19180156.341000002</v>
      </c>
      <c r="K37" s="12">
        <v>19044855.677999992</v>
      </c>
      <c r="L37" s="11">
        <v>3257452.1950000003</v>
      </c>
      <c r="M37" s="161">
        <v>3344636.0569999996</v>
      </c>
      <c r="O37" s="77">
        <f t="shared" ref="O37:U37" si="31">C37/C36</f>
        <v>0.87900385016234917</v>
      </c>
      <c r="P37" s="37">
        <f t="shared" si="31"/>
        <v>0.87360987745348762</v>
      </c>
      <c r="Q37" s="18">
        <f t="shared" si="31"/>
        <v>0.8816848418138078</v>
      </c>
      <c r="R37" s="18">
        <f t="shared" si="31"/>
        <v>0.87325943534859196</v>
      </c>
      <c r="S37" s="18">
        <f t="shared" si="31"/>
        <v>0.87302808830895917</v>
      </c>
      <c r="T37" s="395">
        <f t="shared" si="31"/>
        <v>0.87144903851224331</v>
      </c>
      <c r="U37" s="395">
        <f t="shared" si="31"/>
        <v>0.87417584336425069</v>
      </c>
      <c r="V37" s="395"/>
      <c r="W37" s="172">
        <f>K37/K36</f>
        <v>0.88071459874861524</v>
      </c>
      <c r="X37" s="96">
        <f>L37/L36</f>
        <v>0.90591231641093151</v>
      </c>
      <c r="Y37" s="78">
        <f>M37/M36</f>
        <v>0.91595894639031694</v>
      </c>
      <c r="AA37" s="107">
        <f t="shared" si="2"/>
        <v>2.6764433299687845E-2</v>
      </c>
      <c r="AB37" s="104">
        <f t="shared" si="3"/>
        <v>1.0046629979385435</v>
      </c>
    </row>
    <row r="38" spans="1:28" ht="20.100000000000001" customHeight="1" thickBot="1" x14ac:dyDescent="0.3">
      <c r="A38" s="24"/>
      <c r="B38" t="s">
        <v>85</v>
      </c>
      <c r="C38" s="10">
        <v>1699060</v>
      </c>
      <c r="D38" s="11">
        <v>1871875</v>
      </c>
      <c r="E38" s="11">
        <v>2085281</v>
      </c>
      <c r="F38" s="11">
        <v>2545148</v>
      </c>
      <c r="G38" s="11">
        <v>2598131</v>
      </c>
      <c r="H38" s="11">
        <v>2800996</v>
      </c>
      <c r="I38" s="35">
        <v>2730857.1910000001</v>
      </c>
      <c r="J38" s="35">
        <v>2687465.6840000004</v>
      </c>
      <c r="K38" s="12">
        <v>2579465.8730000001</v>
      </c>
      <c r="L38" s="11">
        <v>338317.65600000002</v>
      </c>
      <c r="M38" s="161">
        <v>306877.00500000006</v>
      </c>
      <c r="O38" s="77">
        <f t="shared" ref="O38:U38" si="32">C38/C36</f>
        <v>0.12099614983765083</v>
      </c>
      <c r="P38" s="37">
        <f t="shared" si="32"/>
        <v>0.12639012254651241</v>
      </c>
      <c r="Q38" s="18">
        <f t="shared" si="32"/>
        <v>0.11831515818619219</v>
      </c>
      <c r="R38" s="18">
        <f t="shared" si="32"/>
        <v>0.12674056465140801</v>
      </c>
      <c r="S38" s="18">
        <f t="shared" si="32"/>
        <v>0.12697191169104083</v>
      </c>
      <c r="T38" s="395">
        <f t="shared" si="32"/>
        <v>0.12855096148775669</v>
      </c>
      <c r="U38" s="395">
        <f t="shared" si="32"/>
        <v>0.12582415663574936</v>
      </c>
      <c r="V38" s="395"/>
      <c r="W38" s="172">
        <f>K38/K36</f>
        <v>0.11928540125138473</v>
      </c>
      <c r="X38" s="96">
        <f>L38/L36</f>
        <v>9.4087683589068508E-2</v>
      </c>
      <c r="Y38" s="78">
        <f>M38/M36</f>
        <v>8.40410536096831E-2</v>
      </c>
      <c r="AA38" s="105">
        <f t="shared" si="2"/>
        <v>-9.2932338713058338E-2</v>
      </c>
      <c r="AB38" s="104">
        <f t="shared" si="3"/>
        <v>-1.0046629979385409</v>
      </c>
    </row>
    <row r="39" spans="1:28" ht="20.100000000000001" customHeight="1" thickBot="1" x14ac:dyDescent="0.3">
      <c r="A39" s="5" t="s">
        <v>6</v>
      </c>
      <c r="B39" s="6"/>
      <c r="C39" s="13">
        <v>47928070</v>
      </c>
      <c r="D39" s="14">
        <v>45576684</v>
      </c>
      <c r="E39" s="14">
        <v>43835850</v>
      </c>
      <c r="F39" s="14">
        <v>45113271</v>
      </c>
      <c r="G39" s="14">
        <v>38603495</v>
      </c>
      <c r="H39" s="14">
        <v>40125383</v>
      </c>
      <c r="I39" s="36">
        <v>42108532.958000049</v>
      </c>
      <c r="J39" s="36">
        <v>43206261.149000026</v>
      </c>
      <c r="K39" s="15">
        <v>47753772.534999996</v>
      </c>
      <c r="L39" s="407">
        <v>8478138.9959999956</v>
      </c>
      <c r="M39" s="408">
        <v>9135894.1359999962</v>
      </c>
      <c r="O39" s="134">
        <f t="shared" ref="O39:U39" si="33">C39/C45</f>
        <v>0.43675321806131939</v>
      </c>
      <c r="P39" s="259">
        <f t="shared" si="33"/>
        <v>0.40561739262985674</v>
      </c>
      <c r="Q39" s="21">
        <f t="shared" si="33"/>
        <v>0.38083730560037787</v>
      </c>
      <c r="R39" s="21">
        <f t="shared" si="33"/>
        <v>0.36206179684316403</v>
      </c>
      <c r="S39" s="21">
        <f t="shared" si="33"/>
        <v>0.34343969118706069</v>
      </c>
      <c r="T39" s="401">
        <f t="shared" si="33"/>
        <v>0.34093175227476841</v>
      </c>
      <c r="U39" s="401">
        <f t="shared" si="33"/>
        <v>0.33723801736162468</v>
      </c>
      <c r="V39" s="401"/>
      <c r="W39" s="27">
        <f>K39/K45</f>
        <v>0.36604711750708063</v>
      </c>
      <c r="X39" s="20">
        <f>L39/L45</f>
        <v>0.35921310149245794</v>
      </c>
      <c r="Y39" s="234">
        <f>M39/M45</f>
        <v>0.37611719159913165</v>
      </c>
      <c r="AA39" s="102">
        <f t="shared" si="2"/>
        <v>7.7582490722354389E-2</v>
      </c>
      <c r="AB39" s="129">
        <f t="shared" si="3"/>
        <v>1.6904090106673708</v>
      </c>
    </row>
    <row r="40" spans="1:28" ht="20.100000000000001" customHeight="1" x14ac:dyDescent="0.25">
      <c r="A40" s="24"/>
      <c r="B40" t="s">
        <v>84</v>
      </c>
      <c r="C40" s="10">
        <v>34742771</v>
      </c>
      <c r="D40" s="11">
        <v>33774671</v>
      </c>
      <c r="E40" s="11">
        <v>33251813</v>
      </c>
      <c r="F40" s="11">
        <v>34303404</v>
      </c>
      <c r="G40" s="11">
        <v>29588873</v>
      </c>
      <c r="H40" s="11">
        <v>30912107</v>
      </c>
      <c r="I40" s="35">
        <v>31995135.311000038</v>
      </c>
      <c r="J40" s="35">
        <v>32502747.688000023</v>
      </c>
      <c r="K40" s="12">
        <v>36205053.702</v>
      </c>
      <c r="L40" s="11">
        <v>6371012.799999997</v>
      </c>
      <c r="M40" s="161">
        <v>6939758.8869999973</v>
      </c>
      <c r="O40" s="77">
        <f t="shared" ref="O40:U40" si="34">C40/C39</f>
        <v>0.72489401304913803</v>
      </c>
      <c r="P40" s="37">
        <f t="shared" si="34"/>
        <v>0.74105152099261984</v>
      </c>
      <c r="Q40" s="18">
        <f t="shared" si="34"/>
        <v>0.75855294239760374</v>
      </c>
      <c r="R40" s="18">
        <f t="shared" si="34"/>
        <v>0.76038387905855909</v>
      </c>
      <c r="S40" s="18">
        <f t="shared" si="34"/>
        <v>0.76648171363758644</v>
      </c>
      <c r="T40" s="395">
        <f t="shared" si="34"/>
        <v>0.77038783654725485</v>
      </c>
      <c r="U40" s="395">
        <f t="shared" si="34"/>
        <v>0.75982545729894391</v>
      </c>
      <c r="V40" s="395"/>
      <c r="W40" s="172">
        <f>K40/K39</f>
        <v>0.75816112068348873</v>
      </c>
      <c r="X40" s="96">
        <f>L40/L39</f>
        <v>0.75146359395686424</v>
      </c>
      <c r="Y40" s="78">
        <f>M40/M39</f>
        <v>0.75961463472457214</v>
      </c>
      <c r="AA40" s="107">
        <f t="shared" si="2"/>
        <v>8.9270906346319151E-2</v>
      </c>
      <c r="AB40" s="104">
        <f t="shared" si="3"/>
        <v>0.81510407677078955</v>
      </c>
    </row>
    <row r="41" spans="1:28" ht="20.100000000000001" customHeight="1" thickBot="1" x14ac:dyDescent="0.3">
      <c r="A41" s="24"/>
      <c r="B41" t="s">
        <v>85</v>
      </c>
      <c r="C41" s="10">
        <v>13185299</v>
      </c>
      <c r="D41" s="11">
        <v>11802013</v>
      </c>
      <c r="E41" s="11">
        <v>10584037</v>
      </c>
      <c r="F41" s="11">
        <v>10809867</v>
      </c>
      <c r="G41" s="11">
        <v>9014622</v>
      </c>
      <c r="H41" s="11">
        <v>9213276</v>
      </c>
      <c r="I41" s="35">
        <v>10113397.647000009</v>
      </c>
      <c r="J41" s="35">
        <v>10703513.461000005</v>
      </c>
      <c r="K41" s="12">
        <v>11548718.832999997</v>
      </c>
      <c r="L41" s="11">
        <v>2107126.1959999995</v>
      </c>
      <c r="M41" s="161">
        <v>2196135.2489999994</v>
      </c>
      <c r="O41" s="77">
        <f t="shared" ref="O41:U41" si="35">C41/C39</f>
        <v>0.27510598695086197</v>
      </c>
      <c r="P41" s="37">
        <f t="shared" si="35"/>
        <v>0.25894847900738016</v>
      </c>
      <c r="Q41" s="18">
        <f t="shared" si="35"/>
        <v>0.24144705760239621</v>
      </c>
      <c r="R41" s="18">
        <f t="shared" si="35"/>
        <v>0.23961612094144094</v>
      </c>
      <c r="S41" s="18">
        <f t="shared" si="35"/>
        <v>0.23351828636241356</v>
      </c>
      <c r="T41" s="395">
        <f t="shared" si="35"/>
        <v>0.2296121634527451</v>
      </c>
      <c r="U41" s="395">
        <f t="shared" si="35"/>
        <v>0.24017454270105607</v>
      </c>
      <c r="V41" s="395"/>
      <c r="W41" s="172">
        <f>K41/K39</f>
        <v>0.24183887931651132</v>
      </c>
      <c r="X41" s="96">
        <f>L41/L39</f>
        <v>0.2485364060431359</v>
      </c>
      <c r="Y41" s="78">
        <f>M41/M39</f>
        <v>0.24038536527542795</v>
      </c>
      <c r="AA41" s="105">
        <f t="shared" si="2"/>
        <v>4.224191848070967E-2</v>
      </c>
      <c r="AB41" s="104">
        <f t="shared" si="3"/>
        <v>-0.81510407677079511</v>
      </c>
    </row>
    <row r="42" spans="1:28" ht="20.100000000000001" customHeight="1" thickBot="1" x14ac:dyDescent="0.3">
      <c r="A42" s="5" t="s">
        <v>7</v>
      </c>
      <c r="B42" s="6"/>
      <c r="C42" s="13">
        <v>286172</v>
      </c>
      <c r="D42" s="14">
        <v>394480</v>
      </c>
      <c r="E42" s="14">
        <v>483510</v>
      </c>
      <c r="F42" s="14">
        <v>414991</v>
      </c>
      <c r="G42" s="14">
        <v>223402</v>
      </c>
      <c r="H42" s="14">
        <v>221774</v>
      </c>
      <c r="I42" s="36">
        <v>319943.50500000006</v>
      </c>
      <c r="J42" s="36">
        <v>339972.75700000004</v>
      </c>
      <c r="K42" s="15">
        <v>412812.00999999978</v>
      </c>
      <c r="L42" s="407">
        <v>62604.319000000003</v>
      </c>
      <c r="M42" s="408">
        <v>83655.115000000005</v>
      </c>
      <c r="O42" s="134">
        <f t="shared" ref="O42:U42" si="36">C42/C45</f>
        <v>2.6077941782142256E-3</v>
      </c>
      <c r="P42" s="259">
        <f t="shared" si="36"/>
        <v>3.5107413484628653E-3</v>
      </c>
      <c r="Q42" s="21">
        <f t="shared" si="36"/>
        <v>4.2006404719159935E-3</v>
      </c>
      <c r="R42" s="21">
        <f t="shared" si="36"/>
        <v>3.3305584765454376E-3</v>
      </c>
      <c r="S42" s="21">
        <f t="shared" si="36"/>
        <v>1.987517293202901E-3</v>
      </c>
      <c r="T42" s="401">
        <f t="shared" si="36"/>
        <v>1.8843383608072846E-3</v>
      </c>
      <c r="U42" s="401">
        <f t="shared" si="36"/>
        <v>2.5623574538098481E-3</v>
      </c>
      <c r="V42" s="401"/>
      <c r="W42" s="27">
        <f>K42/K45</f>
        <v>3.1643289799157242E-3</v>
      </c>
      <c r="X42" s="20">
        <f>L42/L45</f>
        <v>2.6525032917510834E-3</v>
      </c>
      <c r="Y42" s="234">
        <f>M42/M45</f>
        <v>3.444011768122179E-3</v>
      </c>
      <c r="AA42" s="64">
        <f t="shared" si="2"/>
        <v>0.33625149728088249</v>
      </c>
      <c r="AB42" s="129">
        <f t="shared" si="3"/>
        <v>7.9150847637109556E-2</v>
      </c>
    </row>
    <row r="43" spans="1:28" ht="20.100000000000001" customHeight="1" x14ac:dyDescent="0.25">
      <c r="A43" s="24"/>
      <c r="B43" t="s">
        <v>84</v>
      </c>
      <c r="C43" s="10">
        <v>262078</v>
      </c>
      <c r="D43" s="11">
        <v>372736</v>
      </c>
      <c r="E43" s="11">
        <v>461184</v>
      </c>
      <c r="F43" s="11">
        <v>398506</v>
      </c>
      <c r="G43" s="11">
        <v>212010</v>
      </c>
      <c r="H43" s="11">
        <v>213192</v>
      </c>
      <c r="I43" s="35">
        <v>304698.28700000007</v>
      </c>
      <c r="J43" s="35">
        <v>331615.90000000002</v>
      </c>
      <c r="K43" s="12">
        <v>404049.82399999979</v>
      </c>
      <c r="L43" s="11">
        <v>61146.182000000001</v>
      </c>
      <c r="M43" s="161">
        <v>82350.087</v>
      </c>
      <c r="O43" s="77">
        <f t="shared" ref="O43:U43" si="37">C43/C42</f>
        <v>0.91580587898187105</v>
      </c>
      <c r="P43" s="37">
        <f t="shared" si="37"/>
        <v>0.94487933482052322</v>
      </c>
      <c r="Q43" s="18">
        <f t="shared" si="37"/>
        <v>0.95382515356455921</v>
      </c>
      <c r="R43" s="18">
        <f t="shared" si="37"/>
        <v>0.96027624695475322</v>
      </c>
      <c r="S43" s="18">
        <f t="shared" si="37"/>
        <v>0.94900672330596858</v>
      </c>
      <c r="T43" s="395">
        <f t="shared" si="37"/>
        <v>0.96130294804620919</v>
      </c>
      <c r="U43" s="395">
        <f t="shared" si="37"/>
        <v>0.95235028134107613</v>
      </c>
      <c r="V43" s="395"/>
      <c r="W43" s="172">
        <f>K43/K42</f>
        <v>0.97877439176248771</v>
      </c>
      <c r="X43" s="96">
        <f>L43/L42</f>
        <v>0.97670868362931951</v>
      </c>
      <c r="Y43" s="78">
        <f>M43/M42</f>
        <v>0.98439990190677518</v>
      </c>
      <c r="AA43" s="107">
        <f t="shared" si="2"/>
        <v>0.3467739817344605</v>
      </c>
      <c r="AB43" s="104">
        <f t="shared" si="3"/>
        <v>0.76912182774556692</v>
      </c>
    </row>
    <row r="44" spans="1:28" ht="20.100000000000001" customHeight="1" thickBot="1" x14ac:dyDescent="0.3">
      <c r="A44" s="24"/>
      <c r="B44" t="s">
        <v>85</v>
      </c>
      <c r="C44" s="10">
        <v>24094</v>
      </c>
      <c r="D44" s="11">
        <v>21744</v>
      </c>
      <c r="E44" s="11">
        <v>22326</v>
      </c>
      <c r="F44" s="11">
        <v>16485</v>
      </c>
      <c r="G44" s="11">
        <v>11392</v>
      </c>
      <c r="H44" s="11">
        <v>8582</v>
      </c>
      <c r="I44" s="35">
        <v>15245.218000000001</v>
      </c>
      <c r="J44" s="35">
        <v>8356.857</v>
      </c>
      <c r="K44" s="12">
        <v>8762.1860000000015</v>
      </c>
      <c r="L44" s="11">
        <v>1458.1369999999999</v>
      </c>
      <c r="M44" s="161">
        <v>1305.028</v>
      </c>
      <c r="O44" s="77">
        <f t="shared" ref="O44:U44" si="38">C44/C42</f>
        <v>8.4194121018128953E-2</v>
      </c>
      <c r="P44" s="399">
        <f t="shared" si="38"/>
        <v>5.512066517947678E-2</v>
      </c>
      <c r="Q44" s="403">
        <f t="shared" si="38"/>
        <v>4.6174846435440842E-2</v>
      </c>
      <c r="R44" s="403">
        <f t="shared" si="38"/>
        <v>3.9723753045246765E-2</v>
      </c>
      <c r="S44" s="403">
        <f t="shared" si="38"/>
        <v>5.0993276694031385E-2</v>
      </c>
      <c r="T44" s="402">
        <f t="shared" si="38"/>
        <v>3.8697051953790799E-2</v>
      </c>
      <c r="U44" s="402">
        <f t="shared" si="38"/>
        <v>4.7649718658923854E-2</v>
      </c>
      <c r="V44" s="402"/>
      <c r="W44" s="172">
        <f>K44/K42</f>
        <v>2.1225608237512291E-2</v>
      </c>
      <c r="X44" s="235">
        <f>L44/L42</f>
        <v>2.329131637068043E-2</v>
      </c>
      <c r="Y44" s="78">
        <f>M44/M42</f>
        <v>1.5600098093224784E-2</v>
      </c>
      <c r="AA44" s="105">
        <f t="shared" si="2"/>
        <v>-0.10500316499752761</v>
      </c>
      <c r="AB44" s="104">
        <f t="shared" si="3"/>
        <v>-0.7691218277455647</v>
      </c>
    </row>
    <row r="45" spans="1:28" ht="20.100000000000001" customHeight="1" thickBot="1" x14ac:dyDescent="0.3">
      <c r="A45" s="74" t="s">
        <v>20</v>
      </c>
      <c r="B45" s="100"/>
      <c r="C45" s="83">
        <f t="shared" ref="C45:M46" si="39">C7+C10+C13+C16+C18+C21+C24+C27+C30+C33+C36+C39+C42</f>
        <v>109737188</v>
      </c>
      <c r="D45" s="84">
        <f t="shared" si="39"/>
        <v>112363732</v>
      </c>
      <c r="E45" s="84">
        <f t="shared" si="39"/>
        <v>115103876</v>
      </c>
      <c r="F45" s="84">
        <f t="shared" si="39"/>
        <v>124601025</v>
      </c>
      <c r="G45" s="84">
        <f t="shared" si="39"/>
        <v>112402544</v>
      </c>
      <c r="H45" s="84">
        <f t="shared" si="39"/>
        <v>117693300</v>
      </c>
      <c r="I45" s="84">
        <f t="shared" ref="I45:J45" si="40">I7+I10+I13+I16+I18+I21+I24+I27+I30+I33+I36+I39+I42</f>
        <v>124862947.80000004</v>
      </c>
      <c r="J45" s="84">
        <f t="shared" si="40"/>
        <v>124000007.57699999</v>
      </c>
      <c r="K45" s="84">
        <f t="shared" si="39"/>
        <v>130457993.65999998</v>
      </c>
      <c r="L45" s="190">
        <f t="shared" si="39"/>
        <v>23601975.987999991</v>
      </c>
      <c r="M45" s="188">
        <f t="shared" si="39"/>
        <v>24290020.078999996</v>
      </c>
      <c r="O45" s="89">
        <f>O7+O10+O13+O16+O18+O21+O24+O27+O30+O33+O36+O39+O42</f>
        <v>1.0000000000000002</v>
      </c>
      <c r="P45" s="400">
        <f t="shared" ref="P45:X45" si="41">P7+P10+P13+P16+P18+P21+P24+P27+P30+P33+P36+P39+P42</f>
        <v>1</v>
      </c>
      <c r="Q45" s="400">
        <f t="shared" si="41"/>
        <v>1</v>
      </c>
      <c r="R45" s="400">
        <f t="shared" si="41"/>
        <v>0.99999999999999989</v>
      </c>
      <c r="S45" s="400">
        <f t="shared" ref="S45:T45" si="42">S7+S10+S13+S16+S18+S21+S24+S27+S30+S33+S36+S39+S42</f>
        <v>1</v>
      </c>
      <c r="T45" s="400">
        <f t="shared" si="42"/>
        <v>0.99999999999999989</v>
      </c>
      <c r="U45" s="400">
        <f t="shared" ref="U45" si="43">U7+U10+U13+U16+U18+U21+U24+U27+U30+U33+U36+U39+U42</f>
        <v>1</v>
      </c>
      <c r="V45" s="400"/>
      <c r="W45" s="174">
        <f t="shared" si="41"/>
        <v>0.99999999999999989</v>
      </c>
      <c r="X45" s="181">
        <f t="shared" si="41"/>
        <v>1.0000000000000002</v>
      </c>
      <c r="Y45" s="397">
        <f>Y7+Y10+Y13+Y16+Y18+Y21+Y24+Y27+Y30+Y33+Y36+Y39+Y42</f>
        <v>1.0000000000000002</v>
      </c>
      <c r="AA45" s="93">
        <f t="shared" si="2"/>
        <v>2.9151969790573024E-2</v>
      </c>
      <c r="AB45" s="132">
        <f t="shared" si="3"/>
        <v>0</v>
      </c>
    </row>
    <row r="46" spans="1:28" ht="20.100000000000001" customHeight="1" x14ac:dyDescent="0.25">
      <c r="A46" s="24"/>
      <c r="B46" t="s">
        <v>84</v>
      </c>
      <c r="C46" s="314">
        <f t="shared" si="39"/>
        <v>60940974</v>
      </c>
      <c r="D46" s="315">
        <f t="shared" si="39"/>
        <v>61562776</v>
      </c>
      <c r="E46" s="315">
        <f t="shared" si="39"/>
        <v>65825292</v>
      </c>
      <c r="F46" s="315">
        <f t="shared" si="39"/>
        <v>72491858</v>
      </c>
      <c r="G46" s="315">
        <f t="shared" ref="G46" si="44">G8+G11+G14+G17+G19+G22+G25+G28+G31+G34+G37+G40+G43</f>
        <v>64347328</v>
      </c>
      <c r="H46" s="315">
        <f t="shared" si="39"/>
        <v>67190427</v>
      </c>
      <c r="I46" s="315">
        <f t="shared" ref="I46:J46" si="45">I8+I11+I14+I17+I19+I22+I25+I28+I31+I34+I37+I40+I43</f>
        <v>69619298.433000028</v>
      </c>
      <c r="J46" s="315">
        <f t="shared" si="45"/>
        <v>68328174.926000029</v>
      </c>
      <c r="K46" s="248">
        <f t="shared" si="39"/>
        <v>71128332.313999981</v>
      </c>
      <c r="L46" s="315">
        <f t="shared" si="39"/>
        <v>12946484.062999997</v>
      </c>
      <c r="M46" s="189">
        <f t="shared" si="39"/>
        <v>13369264.550999997</v>
      </c>
      <c r="O46" s="77">
        <f t="shared" ref="O46:U46" si="46">C46/C45</f>
        <v>0.55533566251032418</v>
      </c>
      <c r="P46" s="79">
        <f t="shared" si="46"/>
        <v>0.54788831684586625</v>
      </c>
      <c r="Q46" s="79">
        <f t="shared" si="46"/>
        <v>0.57187728413246486</v>
      </c>
      <c r="R46" s="79">
        <f t="shared" si="46"/>
        <v>0.58179182715390987</v>
      </c>
      <c r="S46" s="79">
        <f t="shared" si="46"/>
        <v>0.57247216753385932</v>
      </c>
      <c r="T46" s="79">
        <f t="shared" si="46"/>
        <v>0.57089423951915697</v>
      </c>
      <c r="U46" s="79">
        <f t="shared" si="46"/>
        <v>0.55756571232414875</v>
      </c>
      <c r="V46" s="79"/>
      <c r="W46" s="79">
        <f>K46/K45</f>
        <v>0.54522019171454417</v>
      </c>
      <c r="X46" s="79">
        <f>L46/L45</f>
        <v>0.54853390536378854</v>
      </c>
      <c r="Y46" s="78">
        <f>M46/M45</f>
        <v>0.55040154382410045</v>
      </c>
      <c r="AA46" s="107">
        <f t="shared" si="2"/>
        <v>3.2656008066952499E-2</v>
      </c>
      <c r="AB46" s="104">
        <f t="shared" si="3"/>
        <v>0.18676384603119045</v>
      </c>
    </row>
    <row r="47" spans="1:28" ht="20.100000000000001" customHeight="1" thickBot="1" x14ac:dyDescent="0.3">
      <c r="A47" s="31"/>
      <c r="B47" s="25" t="s">
        <v>85</v>
      </c>
      <c r="C47" s="32">
        <f t="shared" ref="C47:M47" si="47">C9+C12+C15+C20+C23+C26+C29+C32+C35+C38+C41+C44</f>
        <v>48796214</v>
      </c>
      <c r="D47" s="33">
        <f t="shared" si="47"/>
        <v>50800956</v>
      </c>
      <c r="E47" s="33">
        <f t="shared" si="47"/>
        <v>49278584</v>
      </c>
      <c r="F47" s="33">
        <f t="shared" si="47"/>
        <v>52109167</v>
      </c>
      <c r="G47" s="33">
        <f t="shared" ref="G47" si="48">G9+G12+G15+G20+G23+G26+G29+G32+G35+G38+G41+G44</f>
        <v>48055216</v>
      </c>
      <c r="H47" s="33">
        <f t="shared" si="47"/>
        <v>50502873</v>
      </c>
      <c r="I47" s="33">
        <f t="shared" ref="I47:J47" si="49">I9+I12+I15+I20+I23+I26+I29+I32+I35+I38+I41+I44</f>
        <v>55243649.367000014</v>
      </c>
      <c r="J47" s="33">
        <f t="shared" si="49"/>
        <v>55671832.650999986</v>
      </c>
      <c r="K47" s="43">
        <f t="shared" si="47"/>
        <v>59329661.345999971</v>
      </c>
      <c r="L47" s="33">
        <f t="shared" si="47"/>
        <v>10655491.924999999</v>
      </c>
      <c r="M47" s="162">
        <f t="shared" si="47"/>
        <v>10920755.528000003</v>
      </c>
      <c r="O47" s="147">
        <f t="shared" ref="O47:U47" si="50">C47/C45</f>
        <v>0.44466433748967577</v>
      </c>
      <c r="P47" s="80">
        <f t="shared" si="50"/>
        <v>0.45211168315413375</v>
      </c>
      <c r="Q47" s="80">
        <f t="shared" si="50"/>
        <v>0.42812271586753514</v>
      </c>
      <c r="R47" s="80">
        <f t="shared" si="50"/>
        <v>0.41820817284609013</v>
      </c>
      <c r="S47" s="80">
        <f t="shared" si="50"/>
        <v>0.42752783246614062</v>
      </c>
      <c r="T47" s="80">
        <f t="shared" si="50"/>
        <v>0.42910576048084298</v>
      </c>
      <c r="U47" s="80">
        <f t="shared" si="50"/>
        <v>0.44243428767585125</v>
      </c>
      <c r="V47" s="80"/>
      <c r="W47" s="80">
        <f>K47/K45</f>
        <v>0.45477980828545556</v>
      </c>
      <c r="X47" s="80">
        <f>L47/L45</f>
        <v>0.45146609463621168</v>
      </c>
      <c r="Y47" s="236">
        <f>M47/M45</f>
        <v>0.44959845617589966</v>
      </c>
      <c r="AA47" s="105">
        <f t="shared" si="2"/>
        <v>2.4894543102007359E-2</v>
      </c>
      <c r="AB47" s="106">
        <f t="shared" si="3"/>
        <v>-0.18676384603120155</v>
      </c>
    </row>
    <row r="50" spans="1:28" x14ac:dyDescent="0.25">
      <c r="A50" s="1" t="s">
        <v>22</v>
      </c>
      <c r="O50" s="1" t="s">
        <v>24</v>
      </c>
      <c r="AA50" s="1" t="str">
        <f>AA3</f>
        <v>VARIAÇÃO (JAN-MAR)</v>
      </c>
      <c r="AB50" s="1"/>
    </row>
    <row r="51" spans="1:28" ht="15.75" thickBot="1" x14ac:dyDescent="0.3"/>
    <row r="52" spans="1:28" ht="24" customHeight="1" x14ac:dyDescent="0.25">
      <c r="A52" s="480" t="s">
        <v>28</v>
      </c>
      <c r="B52" s="510"/>
      <c r="C52" s="482">
        <v>2016</v>
      </c>
      <c r="D52" s="484">
        <v>2017</v>
      </c>
      <c r="E52" s="486">
        <v>2018</v>
      </c>
      <c r="F52" s="484">
        <v>2019</v>
      </c>
      <c r="G52" s="484">
        <v>2020</v>
      </c>
      <c r="H52" s="484">
        <v>2021</v>
      </c>
      <c r="I52" s="484">
        <v>2022</v>
      </c>
      <c r="J52" s="484">
        <v>2023</v>
      </c>
      <c r="K52" s="488">
        <v>2024</v>
      </c>
      <c r="L52" s="496" t="str">
        <f>L5</f>
        <v>jan-mar</v>
      </c>
      <c r="M52" s="497"/>
      <c r="O52" s="519">
        <v>2016</v>
      </c>
      <c r="P52" s="484">
        <v>2017</v>
      </c>
      <c r="Q52" s="484">
        <v>2018</v>
      </c>
      <c r="R52" s="505">
        <v>2019</v>
      </c>
      <c r="S52" s="486">
        <v>2020</v>
      </c>
      <c r="T52" s="486">
        <v>2021</v>
      </c>
      <c r="U52" s="486">
        <v>2022</v>
      </c>
      <c r="V52" s="486">
        <v>2023</v>
      </c>
      <c r="W52" s="503">
        <v>2024</v>
      </c>
      <c r="X52" s="496" t="str">
        <f>L52</f>
        <v>jan-mar</v>
      </c>
      <c r="Y52" s="497"/>
      <c r="AA52" s="516" t="s">
        <v>91</v>
      </c>
      <c r="AB52" s="517"/>
    </row>
    <row r="53" spans="1:28" ht="21.75" customHeight="1" thickBot="1" x14ac:dyDescent="0.3">
      <c r="A53" s="511"/>
      <c r="B53" s="512"/>
      <c r="C53" s="513">
        <v>2016</v>
      </c>
      <c r="D53" s="498">
        <v>2017</v>
      </c>
      <c r="E53" s="507"/>
      <c r="F53" s="498"/>
      <c r="G53" s="498"/>
      <c r="H53" s="498">
        <v>2018</v>
      </c>
      <c r="I53" s="498"/>
      <c r="J53" s="498"/>
      <c r="K53" s="518"/>
      <c r="L53" s="166">
        <v>2024</v>
      </c>
      <c r="M53" s="168">
        <v>2025</v>
      </c>
      <c r="O53" s="520"/>
      <c r="P53" s="498"/>
      <c r="Q53" s="498"/>
      <c r="R53" s="521"/>
      <c r="S53" s="507"/>
      <c r="T53" s="507"/>
      <c r="U53" s="507"/>
      <c r="V53" s="507"/>
      <c r="W53" s="522"/>
      <c r="X53" s="166">
        <v>2023</v>
      </c>
      <c r="Y53" s="168">
        <v>2024</v>
      </c>
      <c r="AA53" s="130" t="s">
        <v>0</v>
      </c>
      <c r="AB53" s="131" t="s">
        <v>37</v>
      </c>
    </row>
    <row r="54" spans="1:28" ht="20.100000000000001" customHeight="1" thickBot="1" x14ac:dyDescent="0.3">
      <c r="A54" s="5" t="s">
        <v>10</v>
      </c>
      <c r="B54" s="6"/>
      <c r="C54" s="13">
        <v>82481768</v>
      </c>
      <c r="D54" s="14">
        <v>93437664</v>
      </c>
      <c r="E54" s="14">
        <v>97313334</v>
      </c>
      <c r="F54" s="14">
        <v>104246485</v>
      </c>
      <c r="G54" s="14">
        <v>83487743</v>
      </c>
      <c r="H54" s="14">
        <v>86539830</v>
      </c>
      <c r="I54" s="36">
        <v>106881024.02599995</v>
      </c>
      <c r="J54" s="36">
        <v>114471196.49300005</v>
      </c>
      <c r="K54" s="15">
        <v>136768920.31500015</v>
      </c>
      <c r="L54" s="14">
        <v>24486232.852999996</v>
      </c>
      <c r="M54" s="160">
        <v>26334509.739999991</v>
      </c>
      <c r="O54" s="134">
        <f t="shared" ref="O54:U54" si="51">C54/C92</f>
        <v>0.1580080019490965</v>
      </c>
      <c r="P54" s="259">
        <f t="shared" si="51"/>
        <v>0.16173285522493666</v>
      </c>
      <c r="Q54" s="21">
        <f t="shared" si="51"/>
        <v>0.15611199211573379</v>
      </c>
      <c r="R54" s="21">
        <f t="shared" si="51"/>
        <v>0.15251053459063599</v>
      </c>
      <c r="S54" s="21">
        <f t="shared" si="51"/>
        <v>0.15473623050843721</v>
      </c>
      <c r="T54" s="401">
        <f t="shared" si="51"/>
        <v>0.14922837895624927</v>
      </c>
      <c r="U54" s="401">
        <f t="shared" si="51"/>
        <v>0.14990727565566211</v>
      </c>
      <c r="V54" s="401"/>
      <c r="W54" s="27">
        <f>K54/K92</f>
        <v>0.15025156454738453</v>
      </c>
      <c r="X54" s="20">
        <f>L54/L92</f>
        <v>0.14287165283663886</v>
      </c>
      <c r="Y54" s="234">
        <f>M54/M92</f>
        <v>0.1415102473433561</v>
      </c>
      <c r="AA54" s="102">
        <f>(M54-L54)/L54</f>
        <v>7.5482288275860607E-2</v>
      </c>
      <c r="AB54" s="101">
        <f>(Y54-X54)*100</f>
        <v>-0.1361405493282758</v>
      </c>
    </row>
    <row r="55" spans="1:28" ht="20.100000000000001" customHeight="1" x14ac:dyDescent="0.25">
      <c r="A55" s="24"/>
      <c r="B55" t="s">
        <v>84</v>
      </c>
      <c r="C55" s="10">
        <v>2610251</v>
      </c>
      <c r="D55" s="11">
        <v>2259852</v>
      </c>
      <c r="E55" s="11">
        <v>3686249</v>
      </c>
      <c r="F55" s="11">
        <v>3982815</v>
      </c>
      <c r="G55" s="11">
        <v>2840217</v>
      </c>
      <c r="H55" s="11">
        <v>5038376</v>
      </c>
      <c r="I55" s="35">
        <v>7257361.0009999983</v>
      </c>
      <c r="J55" s="35">
        <v>8283753.3180000009</v>
      </c>
      <c r="K55" s="12">
        <v>9250246.9689999986</v>
      </c>
      <c r="L55" s="11">
        <v>1784140.7820000001</v>
      </c>
      <c r="M55" s="161">
        <v>1785019.1919999996</v>
      </c>
      <c r="O55" s="77">
        <f t="shared" ref="O55:U55" si="52">C55/C54</f>
        <v>3.1646399723148512E-2</v>
      </c>
      <c r="P55" s="37">
        <f t="shared" si="52"/>
        <v>2.4185664573121178E-2</v>
      </c>
      <c r="Q55" s="18">
        <f t="shared" si="52"/>
        <v>3.7880204577103484E-2</v>
      </c>
      <c r="R55" s="18">
        <f t="shared" si="52"/>
        <v>3.8205748615888581E-2</v>
      </c>
      <c r="S55" s="18">
        <f t="shared" si="52"/>
        <v>3.4019568597033457E-2</v>
      </c>
      <c r="T55" s="395">
        <f t="shared" si="52"/>
        <v>5.8220313120559634E-2</v>
      </c>
      <c r="U55" s="395">
        <f t="shared" si="52"/>
        <v>6.7901304905486015E-2</v>
      </c>
      <c r="V55" s="395"/>
      <c r="W55" s="172">
        <f>K55/K54</f>
        <v>6.7634130237302734E-2</v>
      </c>
      <c r="X55" s="96">
        <f>L55/L54</f>
        <v>7.2863016238996978E-2</v>
      </c>
      <c r="Y55" s="78">
        <f>M55/M54</f>
        <v>6.7782510843127627E-2</v>
      </c>
      <c r="AA55" s="107">
        <f t="shared" ref="AA55:AA94" si="53">(M55-L55)/L55</f>
        <v>4.9234343436439115E-4</v>
      </c>
      <c r="AB55" s="104">
        <f t="shared" ref="AB55:AB94" si="54">(Y55-X55)*100</f>
        <v>-0.50805053958693502</v>
      </c>
    </row>
    <row r="56" spans="1:28" ht="20.100000000000001" customHeight="1" thickBot="1" x14ac:dyDescent="0.3">
      <c r="A56" s="24"/>
      <c r="B56" t="s">
        <v>85</v>
      </c>
      <c r="C56" s="10">
        <v>79871517</v>
      </c>
      <c r="D56" s="11">
        <v>91177812</v>
      </c>
      <c r="E56" s="11">
        <v>93627085</v>
      </c>
      <c r="F56" s="11">
        <v>100263670</v>
      </c>
      <c r="G56" s="11">
        <v>80647526</v>
      </c>
      <c r="H56" s="11">
        <v>81501454</v>
      </c>
      <c r="I56" s="35">
        <v>99623663.024999946</v>
      </c>
      <c r="J56" s="35">
        <v>106187443.17500004</v>
      </c>
      <c r="K56" s="12">
        <v>127518673.34600013</v>
      </c>
      <c r="L56" s="11">
        <v>22702092.070999995</v>
      </c>
      <c r="M56" s="161">
        <v>24549490.547999993</v>
      </c>
      <c r="O56" s="77">
        <f t="shared" ref="O56:U56" si="55">C56/C54</f>
        <v>0.96835360027685147</v>
      </c>
      <c r="P56" s="37">
        <f t="shared" si="55"/>
        <v>0.97581433542687879</v>
      </c>
      <c r="Q56" s="18">
        <f t="shared" si="55"/>
        <v>0.9621197954228965</v>
      </c>
      <c r="R56" s="18">
        <f t="shared" si="55"/>
        <v>0.96179425138411145</v>
      </c>
      <c r="S56" s="18">
        <f t="shared" si="55"/>
        <v>0.96598043140296652</v>
      </c>
      <c r="T56" s="395">
        <f t="shared" si="55"/>
        <v>0.94177968687944036</v>
      </c>
      <c r="U56" s="395">
        <f t="shared" si="55"/>
        <v>0.93209869509451393</v>
      </c>
      <c r="V56" s="395"/>
      <c r="W56" s="172">
        <f>K56/K54</f>
        <v>0.9323658697626972</v>
      </c>
      <c r="X56" s="96">
        <f>L56/L54</f>
        <v>0.92713698376100295</v>
      </c>
      <c r="Y56" s="78">
        <f>M56/M54</f>
        <v>0.93221748915687241</v>
      </c>
      <c r="AA56" s="105">
        <f t="shared" si="53"/>
        <v>8.1375693095699031E-2</v>
      </c>
      <c r="AB56" s="104">
        <f t="shared" si="54"/>
        <v>0.50805053958694613</v>
      </c>
    </row>
    <row r="57" spans="1:28" ht="20.100000000000001" customHeight="1" thickBot="1" x14ac:dyDescent="0.3">
      <c r="A57" s="5" t="s">
        <v>17</v>
      </c>
      <c r="B57" s="6"/>
      <c r="C57" s="13">
        <v>2459083</v>
      </c>
      <c r="D57" s="14">
        <v>3643226</v>
      </c>
      <c r="E57" s="14">
        <v>2343015</v>
      </c>
      <c r="F57" s="14">
        <v>2552109</v>
      </c>
      <c r="G57" s="14">
        <v>1732037</v>
      </c>
      <c r="H57" s="14">
        <v>1838804</v>
      </c>
      <c r="I57" s="36">
        <v>2511941.06</v>
      </c>
      <c r="J57" s="36">
        <v>2856367.6310000001</v>
      </c>
      <c r="K57" s="15">
        <v>3474786.6370000001</v>
      </c>
      <c r="L57" s="14">
        <v>617548.33900000004</v>
      </c>
      <c r="M57" s="160">
        <v>599483.71900000004</v>
      </c>
      <c r="O57" s="134">
        <f t="shared" ref="O57:U57" si="56">C57/C92</f>
        <v>4.7107961053525198E-3</v>
      </c>
      <c r="P57" s="259">
        <f t="shared" si="56"/>
        <v>6.3061223706290968E-3</v>
      </c>
      <c r="Q57" s="21">
        <f t="shared" si="56"/>
        <v>3.7587114136593655E-3</v>
      </c>
      <c r="R57" s="21">
        <f t="shared" si="56"/>
        <v>3.7336847177492213E-3</v>
      </c>
      <c r="S57" s="21">
        <f t="shared" si="56"/>
        <v>3.210158363978555E-3</v>
      </c>
      <c r="T57" s="401">
        <f t="shared" si="56"/>
        <v>3.1708144115636348E-3</v>
      </c>
      <c r="U57" s="401">
        <f t="shared" si="56"/>
        <v>3.5231533786633097E-3</v>
      </c>
      <c r="V57" s="401"/>
      <c r="W57" s="27">
        <f>K57/K92</f>
        <v>3.8173301907709384E-3</v>
      </c>
      <c r="X57" s="20">
        <f>L57/L92</f>
        <v>3.603255446810848E-3</v>
      </c>
      <c r="Y57" s="234">
        <f>M57/M92</f>
        <v>3.2213658120678963E-3</v>
      </c>
      <c r="AA57" s="102">
        <f t="shared" si="53"/>
        <v>-2.9252155433293126E-2</v>
      </c>
      <c r="AB57" s="101">
        <f t="shared" si="54"/>
        <v>-3.8188963474295165E-2</v>
      </c>
    </row>
    <row r="58" spans="1:28" ht="20.100000000000001" customHeight="1" x14ac:dyDescent="0.25">
      <c r="A58" s="24"/>
      <c r="B58" t="s">
        <v>84</v>
      </c>
      <c r="C58" s="10">
        <v>2378922</v>
      </c>
      <c r="D58" s="11">
        <v>3434817</v>
      </c>
      <c r="E58" s="11">
        <v>1876580</v>
      </c>
      <c r="F58" s="11">
        <v>1704467</v>
      </c>
      <c r="G58" s="11">
        <v>1168661</v>
      </c>
      <c r="H58" s="11">
        <v>1114020</v>
      </c>
      <c r="I58" s="35">
        <v>1567645.08</v>
      </c>
      <c r="J58" s="35">
        <v>1774293.726</v>
      </c>
      <c r="K58" s="12">
        <v>2061848.9469999999</v>
      </c>
      <c r="L58" s="11">
        <v>354987.64000000013</v>
      </c>
      <c r="M58" s="161">
        <v>310186.973</v>
      </c>
      <c r="O58" s="77">
        <f t="shared" ref="O58:U58" si="57">C58/C57</f>
        <v>0.96740207630242658</v>
      </c>
      <c r="P58" s="37">
        <f t="shared" si="57"/>
        <v>0.94279547851272472</v>
      </c>
      <c r="Q58" s="18">
        <f t="shared" si="57"/>
        <v>0.80092530350851365</v>
      </c>
      <c r="R58" s="18">
        <f t="shared" si="57"/>
        <v>0.66786606684902561</v>
      </c>
      <c r="S58" s="18">
        <f t="shared" si="57"/>
        <v>0.67473212177338016</v>
      </c>
      <c r="T58" s="395">
        <f t="shared" si="57"/>
        <v>0.60583944781499277</v>
      </c>
      <c r="U58" s="395">
        <f t="shared" si="57"/>
        <v>0.62407717480441205</v>
      </c>
      <c r="V58" s="395"/>
      <c r="W58" s="172">
        <f>K58/K57</f>
        <v>0.5933742593128315</v>
      </c>
      <c r="X58" s="96">
        <f>L58/L57</f>
        <v>0.57483377021924131</v>
      </c>
      <c r="Y58" s="78">
        <f>M58/M57</f>
        <v>0.51742351488281202</v>
      </c>
      <c r="AA58" s="107">
        <f t="shared" si="53"/>
        <v>-0.12620345598511576</v>
      </c>
      <c r="AB58" s="104">
        <f t="shared" si="54"/>
        <v>-5.7410255336429294</v>
      </c>
    </row>
    <row r="59" spans="1:28" ht="20.100000000000001" customHeight="1" thickBot="1" x14ac:dyDescent="0.3">
      <c r="A59" s="24"/>
      <c r="B59" t="s">
        <v>85</v>
      </c>
      <c r="C59" s="10">
        <v>80161</v>
      </c>
      <c r="D59" s="11">
        <v>208409</v>
      </c>
      <c r="E59" s="11">
        <v>466435</v>
      </c>
      <c r="F59" s="11">
        <v>847642</v>
      </c>
      <c r="G59" s="11">
        <v>563376</v>
      </c>
      <c r="H59" s="11">
        <v>724784</v>
      </c>
      <c r="I59" s="35">
        <v>944295.98</v>
      </c>
      <c r="J59" s="35">
        <v>1082073.905</v>
      </c>
      <c r="K59" s="12">
        <v>1412937.6900000004</v>
      </c>
      <c r="L59" s="11">
        <v>262560.69899999991</v>
      </c>
      <c r="M59" s="161">
        <v>289296.74599999998</v>
      </c>
      <c r="O59" s="77">
        <f t="shared" ref="O59:U59" si="58">C59/C57</f>
        <v>3.2597923697573444E-2</v>
      </c>
      <c r="P59" s="37">
        <f t="shared" si="58"/>
        <v>5.7204521487275291E-2</v>
      </c>
      <c r="Q59" s="18">
        <f t="shared" si="58"/>
        <v>0.1990746964914864</v>
      </c>
      <c r="R59" s="18">
        <f t="shared" si="58"/>
        <v>0.33213393315097434</v>
      </c>
      <c r="S59" s="18">
        <f t="shared" si="58"/>
        <v>0.32526787822661984</v>
      </c>
      <c r="T59" s="395">
        <f t="shared" si="58"/>
        <v>0.39416055218500723</v>
      </c>
      <c r="U59" s="395">
        <f t="shared" si="58"/>
        <v>0.37592282519558795</v>
      </c>
      <c r="V59" s="395"/>
      <c r="W59" s="172">
        <f>K59/K57</f>
        <v>0.4066257406871685</v>
      </c>
      <c r="X59" s="96">
        <f>L59/L57</f>
        <v>0.42516622978075874</v>
      </c>
      <c r="Y59" s="78">
        <f>M59/M57</f>
        <v>0.48257648511718793</v>
      </c>
      <c r="AA59" s="105">
        <f t="shared" si="53"/>
        <v>0.10182806147998597</v>
      </c>
      <c r="AB59" s="104">
        <f t="shared" si="54"/>
        <v>5.7410255336429188</v>
      </c>
    </row>
    <row r="60" spans="1:28" ht="20.100000000000001" customHeight="1" thickBot="1" x14ac:dyDescent="0.3">
      <c r="A60" s="5" t="s">
        <v>14</v>
      </c>
      <c r="B60" s="6"/>
      <c r="C60" s="13">
        <v>83753681</v>
      </c>
      <c r="D60" s="14">
        <v>105319161</v>
      </c>
      <c r="E60" s="14">
        <v>111596848</v>
      </c>
      <c r="F60" s="14">
        <v>124035711</v>
      </c>
      <c r="G60" s="14">
        <v>101902062</v>
      </c>
      <c r="H60" s="14">
        <v>115458556</v>
      </c>
      <c r="I60" s="36">
        <v>150948649.66200009</v>
      </c>
      <c r="J60" s="36">
        <v>160179908.34300005</v>
      </c>
      <c r="K60" s="15">
        <v>203406265.2909998</v>
      </c>
      <c r="L60" s="14">
        <v>40550634.348999977</v>
      </c>
      <c r="M60" s="160">
        <v>43400126.123000003</v>
      </c>
      <c r="O60" s="134">
        <f t="shared" ref="O60:U60" si="59">C60/C92</f>
        <v>0.16044456989200337</v>
      </c>
      <c r="P60" s="259">
        <f t="shared" si="59"/>
        <v>0.18229874216916203</v>
      </c>
      <c r="Q60" s="21">
        <f t="shared" si="59"/>
        <v>0.17902589027642132</v>
      </c>
      <c r="R60" s="21">
        <f t="shared" si="59"/>
        <v>0.18146177871550903</v>
      </c>
      <c r="S60" s="21">
        <f t="shared" si="59"/>
        <v>0.18886533984895315</v>
      </c>
      <c r="T60" s="401">
        <f t="shared" si="59"/>
        <v>0.19909552801882474</v>
      </c>
      <c r="U60" s="401">
        <f t="shared" si="59"/>
        <v>0.21171485809517357</v>
      </c>
      <c r="V60" s="401"/>
      <c r="W60" s="27">
        <f>K60/K92</f>
        <v>0.22345800148399048</v>
      </c>
      <c r="X60" s="20">
        <f>L60/L92</f>
        <v>0.23660381683848919</v>
      </c>
      <c r="Y60" s="234">
        <f>M60/M92</f>
        <v>0.23321347703200429</v>
      </c>
      <c r="AA60" s="102">
        <f t="shared" si="53"/>
        <v>7.0269967899288799E-2</v>
      </c>
      <c r="AB60" s="101">
        <f t="shared" si="54"/>
        <v>-0.33903398064848989</v>
      </c>
    </row>
    <row r="61" spans="1:28" ht="20.100000000000001" customHeight="1" x14ac:dyDescent="0.25">
      <c r="A61" s="24"/>
      <c r="B61" t="s">
        <v>84</v>
      </c>
      <c r="C61" s="10">
        <v>6040950</v>
      </c>
      <c r="D61" s="11">
        <v>5299924</v>
      </c>
      <c r="E61" s="11">
        <v>4849775</v>
      </c>
      <c r="F61" s="11">
        <v>2935756</v>
      </c>
      <c r="G61" s="11">
        <v>1918941</v>
      </c>
      <c r="H61" s="11">
        <v>2538902</v>
      </c>
      <c r="I61" s="35">
        <v>3321513.5180000011</v>
      </c>
      <c r="J61" s="35">
        <v>3377649.7240000004</v>
      </c>
      <c r="K61" s="12">
        <v>3145961.7310000011</v>
      </c>
      <c r="L61" s="11">
        <v>734392.82200000016</v>
      </c>
      <c r="M61" s="161">
        <v>1038531.8239999999</v>
      </c>
      <c r="O61" s="77">
        <f t="shared" ref="O61:U61" si="60">C61/C60</f>
        <v>7.2127576100207466E-2</v>
      </c>
      <c r="P61" s="37">
        <f t="shared" si="60"/>
        <v>5.0322504942856505E-2</v>
      </c>
      <c r="Q61" s="18">
        <f t="shared" si="60"/>
        <v>4.3457992648681262E-2</v>
      </c>
      <c r="R61" s="18">
        <f t="shared" si="60"/>
        <v>2.3668635236831111E-2</v>
      </c>
      <c r="S61" s="18">
        <f t="shared" si="60"/>
        <v>1.8831228361208235E-2</v>
      </c>
      <c r="T61" s="395">
        <f t="shared" si="60"/>
        <v>2.1989725906497566E-2</v>
      </c>
      <c r="U61" s="395">
        <f t="shared" si="60"/>
        <v>2.2004261220205941E-2</v>
      </c>
      <c r="V61" s="395"/>
      <c r="W61" s="172">
        <f>K61/K60</f>
        <v>1.5466395425427448E-2</v>
      </c>
      <c r="X61" s="96">
        <f>L61/L60</f>
        <v>1.8110513775923487E-2</v>
      </c>
      <c r="Y61" s="78">
        <f>M61/M60</f>
        <v>2.3929235160669901E-2</v>
      </c>
      <c r="AA61" s="107">
        <f t="shared" si="53"/>
        <v>0.41413667575307495</v>
      </c>
      <c r="AB61" s="104">
        <f t="shared" si="54"/>
        <v>0.58187213847464148</v>
      </c>
    </row>
    <row r="62" spans="1:28" ht="20.100000000000001" customHeight="1" thickBot="1" x14ac:dyDescent="0.3">
      <c r="A62" s="24"/>
      <c r="B62" t="s">
        <v>85</v>
      </c>
      <c r="C62" s="10">
        <v>77712731</v>
      </c>
      <c r="D62" s="11">
        <v>100019237</v>
      </c>
      <c r="E62" s="11">
        <v>106747073</v>
      </c>
      <c r="F62" s="11">
        <v>121099955</v>
      </c>
      <c r="G62" s="11">
        <v>99983121</v>
      </c>
      <c r="H62" s="11">
        <v>112919654</v>
      </c>
      <c r="I62" s="35">
        <v>147627136.14400008</v>
      </c>
      <c r="J62" s="35">
        <v>156802258.61900005</v>
      </c>
      <c r="K62" s="12">
        <v>200260303.55999979</v>
      </c>
      <c r="L62" s="11">
        <v>39816241.52699998</v>
      </c>
      <c r="M62" s="161">
        <v>42361594.299000002</v>
      </c>
      <c r="O62" s="77">
        <f t="shared" ref="O62:U62" si="61">C62/C60</f>
        <v>0.92787242389979252</v>
      </c>
      <c r="P62" s="37">
        <f t="shared" si="61"/>
        <v>0.94967749505714349</v>
      </c>
      <c r="Q62" s="18">
        <f t="shared" si="61"/>
        <v>0.95654200735131878</v>
      </c>
      <c r="R62" s="18">
        <f t="shared" si="61"/>
        <v>0.97633136476316884</v>
      </c>
      <c r="S62" s="18">
        <f t="shared" si="61"/>
        <v>0.98116877163879179</v>
      </c>
      <c r="T62" s="395">
        <f t="shared" si="61"/>
        <v>0.97801027409350239</v>
      </c>
      <c r="U62" s="395">
        <f t="shared" si="61"/>
        <v>0.97799573877979407</v>
      </c>
      <c r="V62" s="395"/>
      <c r="W62" s="172">
        <f>K62/K60</f>
        <v>0.98453360457457251</v>
      </c>
      <c r="X62" s="96">
        <f>L62/L60</f>
        <v>0.98188948622407657</v>
      </c>
      <c r="Y62" s="78">
        <f>M62/M60</f>
        <v>0.97607076483933009</v>
      </c>
      <c r="AA62" s="105">
        <f t="shared" si="53"/>
        <v>6.3927499793620168E-2</v>
      </c>
      <c r="AB62" s="104">
        <f t="shared" si="54"/>
        <v>-0.58187213847464836</v>
      </c>
    </row>
    <row r="63" spans="1:28" ht="20.100000000000001" customHeight="1" thickBot="1" x14ac:dyDescent="0.3">
      <c r="A63" s="5" t="s">
        <v>8</v>
      </c>
      <c r="B63" s="6"/>
      <c r="C63" s="13">
        <v>379930</v>
      </c>
      <c r="D63" s="14">
        <v>237175</v>
      </c>
      <c r="E63" s="14">
        <v>674966</v>
      </c>
      <c r="F63" s="14">
        <v>662159</v>
      </c>
      <c r="G63" s="14">
        <v>179299</v>
      </c>
      <c r="H63" s="14"/>
      <c r="I63" s="36"/>
      <c r="J63" s="36"/>
      <c r="K63" s="15"/>
      <c r="L63" s="14"/>
      <c r="M63" s="160"/>
      <c r="O63" s="134">
        <f t="shared" ref="O63:U63" si="62">C63/C92</f>
        <v>7.2782120990083816E-4</v>
      </c>
      <c r="P63" s="259">
        <f t="shared" si="62"/>
        <v>4.1053027543554974E-4</v>
      </c>
      <c r="Q63" s="21">
        <f t="shared" si="62"/>
        <v>1.0827939249351828E-3</v>
      </c>
      <c r="R63" s="21">
        <f t="shared" si="62"/>
        <v>9.687254498221301E-4</v>
      </c>
      <c r="S63" s="21">
        <f t="shared" si="62"/>
        <v>3.323128688954052E-4</v>
      </c>
      <c r="T63" s="401">
        <f t="shared" si="62"/>
        <v>0</v>
      </c>
      <c r="U63" s="401">
        <f t="shared" si="62"/>
        <v>0</v>
      </c>
      <c r="V63" s="401"/>
      <c r="W63" s="27">
        <f>K63/K92</f>
        <v>0</v>
      </c>
      <c r="X63" s="20">
        <f>L63/L92</f>
        <v>0</v>
      </c>
      <c r="Y63" s="234">
        <f>M63/M92</f>
        <v>0</v>
      </c>
      <c r="AA63" s="102"/>
      <c r="AB63" s="101">
        <f t="shared" si="54"/>
        <v>0</v>
      </c>
    </row>
    <row r="64" spans="1:28" ht="20.100000000000001" customHeight="1" thickBot="1" x14ac:dyDescent="0.3">
      <c r="A64" s="24"/>
      <c r="B64" t="s">
        <v>84</v>
      </c>
      <c r="C64" s="10">
        <v>379930</v>
      </c>
      <c r="D64" s="11">
        <v>237175</v>
      </c>
      <c r="E64" s="11">
        <v>674966</v>
      </c>
      <c r="F64" s="11">
        <v>662159</v>
      </c>
      <c r="G64" s="11">
        <v>179299</v>
      </c>
      <c r="H64" s="11"/>
      <c r="I64" s="35"/>
      <c r="J64" s="35"/>
      <c r="K64" s="12"/>
      <c r="L64" s="11"/>
      <c r="M64" s="161"/>
      <c r="O64" s="77">
        <f>C64/C63</f>
        <v>1</v>
      </c>
      <c r="P64" s="37">
        <f>D64/D63</f>
        <v>1</v>
      </c>
      <c r="Q64" s="18">
        <f>E64/E63</f>
        <v>1</v>
      </c>
      <c r="R64" s="18">
        <f>F64/F63</f>
        <v>1</v>
      </c>
      <c r="S64" s="18">
        <f t="shared" ref="S64" si="63">G64/G63</f>
        <v>1</v>
      </c>
      <c r="T64" s="395"/>
      <c r="U64" s="395"/>
      <c r="V64" s="395"/>
      <c r="W64" s="172"/>
      <c r="X64" s="96"/>
      <c r="Y64" s="78"/>
      <c r="AA64" s="154"/>
      <c r="AB64" s="104"/>
    </row>
    <row r="65" spans="1:28" ht="20.100000000000001" customHeight="1" thickBot="1" x14ac:dyDescent="0.3">
      <c r="A65" s="5" t="s">
        <v>15</v>
      </c>
      <c r="B65" s="6"/>
      <c r="C65" s="13">
        <v>339653</v>
      </c>
      <c r="D65" s="14">
        <v>184063</v>
      </c>
      <c r="E65" s="14">
        <v>176558</v>
      </c>
      <c r="F65" s="14">
        <v>239017</v>
      </c>
      <c r="G65" s="14">
        <v>451176</v>
      </c>
      <c r="H65" s="14">
        <v>229205</v>
      </c>
      <c r="I65" s="36">
        <v>292415.41099999996</v>
      </c>
      <c r="J65" s="36">
        <v>297865.15300000005</v>
      </c>
      <c r="K65" s="15">
        <v>191385.43399999995</v>
      </c>
      <c r="L65" s="14">
        <v>82039.12999999999</v>
      </c>
      <c r="M65" s="160">
        <v>18572.472999999994</v>
      </c>
      <c r="O65" s="134">
        <f t="shared" ref="O65:U65" si="64">C65/C92</f>
        <v>6.506636943817266E-4</v>
      </c>
      <c r="P65" s="259">
        <f t="shared" si="64"/>
        <v>3.185978036786912E-4</v>
      </c>
      <c r="Q65" s="21">
        <f t="shared" si="64"/>
        <v>2.8323786649802506E-4</v>
      </c>
      <c r="R65" s="21">
        <f t="shared" si="64"/>
        <v>3.4967711809419806E-4</v>
      </c>
      <c r="S65" s="21">
        <f t="shared" si="64"/>
        <v>8.3620985580930925E-4</v>
      </c>
      <c r="T65" s="401">
        <f t="shared" si="64"/>
        <v>3.952387079876066E-4</v>
      </c>
      <c r="U65" s="401">
        <f t="shared" si="64"/>
        <v>4.1013077880014837E-4</v>
      </c>
      <c r="V65" s="401"/>
      <c r="W65" s="27">
        <f>K65/K92</f>
        <v>2.1025215980246634E-4</v>
      </c>
      <c r="X65" s="20">
        <f>L65/L92</f>
        <v>4.7867984310799545E-4</v>
      </c>
      <c r="Y65" s="234">
        <f>M65/M92</f>
        <v>9.980042438442612E-5</v>
      </c>
      <c r="AA65" s="102">
        <f t="shared" si="53"/>
        <v>-0.77361445690611297</v>
      </c>
      <c r="AB65" s="101">
        <f t="shared" si="54"/>
        <v>-3.7887941872356931E-2</v>
      </c>
    </row>
    <row r="66" spans="1:28" ht="20.100000000000001" customHeight="1" x14ac:dyDescent="0.25">
      <c r="A66" s="24"/>
      <c r="B66" t="s">
        <v>84</v>
      </c>
      <c r="C66" s="10">
        <v>318043</v>
      </c>
      <c r="D66" s="11">
        <v>146731</v>
      </c>
      <c r="E66" s="11">
        <v>113871</v>
      </c>
      <c r="F66" s="11">
        <v>171892</v>
      </c>
      <c r="G66" s="11">
        <v>210239</v>
      </c>
      <c r="H66" s="11">
        <v>162430</v>
      </c>
      <c r="I66" s="35">
        <v>244119.87899999996</v>
      </c>
      <c r="J66" s="35">
        <v>221017.09000000003</v>
      </c>
      <c r="K66" s="12">
        <v>141993.71699999995</v>
      </c>
      <c r="L66" s="11">
        <v>70951.594999999987</v>
      </c>
      <c r="M66" s="161">
        <v>475.95799999999997</v>
      </c>
      <c r="O66" s="77">
        <f t="shared" ref="O66:U66" si="65">C66/C65</f>
        <v>0.93637624281251752</v>
      </c>
      <c r="P66" s="37">
        <f t="shared" si="65"/>
        <v>0.79717814009333765</v>
      </c>
      <c r="Q66" s="18">
        <f t="shared" si="65"/>
        <v>0.64494953499699814</v>
      </c>
      <c r="R66" s="18">
        <f t="shared" si="65"/>
        <v>0.71916223532217372</v>
      </c>
      <c r="S66" s="18">
        <f t="shared" si="65"/>
        <v>0.46598001666755323</v>
      </c>
      <c r="T66" s="395">
        <f t="shared" si="65"/>
        <v>0.70866691389803882</v>
      </c>
      <c r="U66" s="395">
        <f t="shared" si="65"/>
        <v>0.83483930674228379</v>
      </c>
      <c r="V66" s="395"/>
      <c r="W66" s="172">
        <f>K66/K65</f>
        <v>0.74192541215022656</v>
      </c>
      <c r="X66" s="96">
        <f>L66/L65</f>
        <v>0.86485065114659299</v>
      </c>
      <c r="Y66" s="78">
        <f>M66/M65</f>
        <v>2.5627066465515935E-2</v>
      </c>
      <c r="AA66" s="107">
        <f t="shared" si="53"/>
        <v>-0.99329179280606728</v>
      </c>
      <c r="AB66" s="104">
        <f t="shared" si="54"/>
        <v>-83.922358468107703</v>
      </c>
    </row>
    <row r="67" spans="1:28" ht="20.100000000000001" customHeight="1" thickBot="1" x14ac:dyDescent="0.3">
      <c r="A67" s="24"/>
      <c r="B67" t="s">
        <v>85</v>
      </c>
      <c r="C67" s="10">
        <v>21610</v>
      </c>
      <c r="D67" s="11">
        <v>37332</v>
      </c>
      <c r="E67" s="11">
        <v>62687</v>
      </c>
      <c r="F67" s="11">
        <v>67125</v>
      </c>
      <c r="G67" s="11">
        <v>240937</v>
      </c>
      <c r="H67" s="11">
        <v>66775</v>
      </c>
      <c r="I67" s="35">
        <v>48295.531999999999</v>
      </c>
      <c r="J67" s="35">
        <v>76848.063000000009</v>
      </c>
      <c r="K67" s="12">
        <v>49391.71699999999</v>
      </c>
      <c r="L67" s="11">
        <v>11087.535</v>
      </c>
      <c r="M67" s="161">
        <v>18096.514999999996</v>
      </c>
      <c r="O67" s="77">
        <f t="shared" ref="O67:U67" si="66">C67/C65</f>
        <v>6.3623757187482519E-2</v>
      </c>
      <c r="P67" s="37">
        <f t="shared" si="66"/>
        <v>0.20282185990666241</v>
      </c>
      <c r="Q67" s="18">
        <f t="shared" si="66"/>
        <v>0.35505046500300186</v>
      </c>
      <c r="R67" s="18">
        <f t="shared" si="66"/>
        <v>0.28083776467782628</v>
      </c>
      <c r="S67" s="18">
        <f t="shared" si="66"/>
        <v>0.53401998333244671</v>
      </c>
      <c r="T67" s="395">
        <f t="shared" si="66"/>
        <v>0.29133308610196113</v>
      </c>
      <c r="U67" s="395">
        <f t="shared" si="66"/>
        <v>0.16516069325771618</v>
      </c>
      <c r="V67" s="395"/>
      <c r="W67" s="172">
        <f>K67/K65</f>
        <v>0.25807458784977338</v>
      </c>
      <c r="X67" s="96">
        <f>L67/L65</f>
        <v>0.13514934885340693</v>
      </c>
      <c r="Y67" s="78">
        <f>M67/M65</f>
        <v>0.97437293353448418</v>
      </c>
      <c r="AA67" s="105">
        <f t="shared" si="53"/>
        <v>0.6321495264727458</v>
      </c>
      <c r="AB67" s="104">
        <f t="shared" si="54"/>
        <v>83.922358468107731</v>
      </c>
    </row>
    <row r="68" spans="1:28" ht="20.100000000000001" customHeight="1" thickBot="1" x14ac:dyDescent="0.3">
      <c r="A68" s="5" t="s">
        <v>18</v>
      </c>
      <c r="B68" s="6"/>
      <c r="C68" s="13">
        <v>2716697</v>
      </c>
      <c r="D68" s="14">
        <v>2538731</v>
      </c>
      <c r="E68" s="14">
        <v>3441297</v>
      </c>
      <c r="F68" s="14">
        <v>3002154</v>
      </c>
      <c r="G68" s="14">
        <v>2009575</v>
      </c>
      <c r="H68" s="14">
        <v>2068469</v>
      </c>
      <c r="I68" s="36">
        <v>2355704.2949999999</v>
      </c>
      <c r="J68" s="36">
        <v>2755055.7619999996</v>
      </c>
      <c r="K68" s="15">
        <v>3946463.5429999996</v>
      </c>
      <c r="L68" s="14">
        <v>723421.0290000001</v>
      </c>
      <c r="M68" s="160">
        <v>906788.84999999963</v>
      </c>
      <c r="O68" s="134">
        <f t="shared" ref="O68:U68" si="67">C68/C92</f>
        <v>5.2042999959834111E-3</v>
      </c>
      <c r="P68" s="259">
        <f t="shared" si="67"/>
        <v>4.3943330312502102E-3</v>
      </c>
      <c r="Q68" s="21">
        <f t="shared" si="67"/>
        <v>5.5205973123056114E-3</v>
      </c>
      <c r="R68" s="21">
        <f t="shared" si="67"/>
        <v>4.39209160350506E-3</v>
      </c>
      <c r="S68" s="21">
        <f t="shared" si="67"/>
        <v>3.7245474515222275E-3</v>
      </c>
      <c r="T68" s="401">
        <f t="shared" si="67"/>
        <v>3.5668463387466096E-3</v>
      </c>
      <c r="U68" s="401">
        <f t="shared" si="67"/>
        <v>3.3040216103083723E-3</v>
      </c>
      <c r="V68" s="401"/>
      <c r="W68" s="27">
        <f>K68/K92</f>
        <v>4.3355048822442972E-3</v>
      </c>
      <c r="X68" s="20">
        <f>L68/L92</f>
        <v>4.2209987436817621E-3</v>
      </c>
      <c r="Y68" s="234">
        <f>M68/M92</f>
        <v>4.8726904627652817E-3</v>
      </c>
      <c r="AA68" s="102">
        <f t="shared" si="53"/>
        <v>0.25347316935681657</v>
      </c>
      <c r="AB68" s="101">
        <f t="shared" si="54"/>
        <v>6.5169171908351947E-2</v>
      </c>
    </row>
    <row r="69" spans="1:28" ht="20.100000000000001" customHeight="1" x14ac:dyDescent="0.25">
      <c r="A69" s="24"/>
      <c r="B69" t="s">
        <v>84</v>
      </c>
      <c r="C69" s="10">
        <v>1407726</v>
      </c>
      <c r="D69" s="11">
        <v>1047060</v>
      </c>
      <c r="E69" s="11">
        <v>1453617</v>
      </c>
      <c r="F69" s="11">
        <v>1213740</v>
      </c>
      <c r="G69" s="11">
        <v>779204</v>
      </c>
      <c r="H69" s="11">
        <v>586787</v>
      </c>
      <c r="I69" s="35">
        <v>465390.13299999991</v>
      </c>
      <c r="J69" s="35">
        <v>402884.55300000001</v>
      </c>
      <c r="K69" s="12">
        <v>681171.85999999975</v>
      </c>
      <c r="L69" s="11">
        <v>136357.29300000001</v>
      </c>
      <c r="M69" s="161">
        <v>153839.40299999999</v>
      </c>
      <c r="O69" s="77">
        <f t="shared" ref="O69:U69" si="68">C69/C68</f>
        <v>0.51817556392928621</v>
      </c>
      <c r="P69" s="37">
        <f t="shared" si="68"/>
        <v>0.41243440128158515</v>
      </c>
      <c r="Q69" s="18">
        <f t="shared" si="68"/>
        <v>0.42240382042003349</v>
      </c>
      <c r="R69" s="18">
        <f t="shared" si="68"/>
        <v>0.40428971998105362</v>
      </c>
      <c r="S69" s="18">
        <f t="shared" si="68"/>
        <v>0.38774566761628704</v>
      </c>
      <c r="T69" s="395">
        <f t="shared" si="68"/>
        <v>0.28368179556957346</v>
      </c>
      <c r="U69" s="395">
        <f t="shared" si="68"/>
        <v>0.19755880820347188</v>
      </c>
      <c r="V69" s="395"/>
      <c r="W69" s="172">
        <f>K69/K68</f>
        <v>0.17260310467284604</v>
      </c>
      <c r="X69" s="96">
        <f>L69/L68</f>
        <v>0.18848953449485636</v>
      </c>
      <c r="Y69" s="78">
        <f>M69/M68</f>
        <v>0.16965294952623211</v>
      </c>
      <c r="AA69" s="107">
        <f t="shared" si="53"/>
        <v>0.12820810398458105</v>
      </c>
      <c r="AB69" s="104">
        <f t="shared" si="54"/>
        <v>-1.8836584968624255</v>
      </c>
    </row>
    <row r="70" spans="1:28" ht="20.100000000000001" customHeight="1" thickBot="1" x14ac:dyDescent="0.3">
      <c r="A70" s="24"/>
      <c r="B70" t="s">
        <v>85</v>
      </c>
      <c r="C70" s="10">
        <v>1308971</v>
      </c>
      <c r="D70" s="11">
        <v>1491671</v>
      </c>
      <c r="E70" s="11">
        <v>1987680</v>
      </c>
      <c r="F70" s="11">
        <v>1788414</v>
      </c>
      <c r="G70" s="11">
        <v>1230371</v>
      </c>
      <c r="H70" s="11">
        <v>1481682</v>
      </c>
      <c r="I70" s="35">
        <v>1890314.1619999998</v>
      </c>
      <c r="J70" s="35">
        <v>2352171.2089999998</v>
      </c>
      <c r="K70" s="12">
        <v>3265291.6829999997</v>
      </c>
      <c r="L70" s="11">
        <v>587063.73600000003</v>
      </c>
      <c r="M70" s="161">
        <v>752949.44699999969</v>
      </c>
      <c r="O70" s="77">
        <f t="shared" ref="O70:U70" si="69">C70/C68</f>
        <v>0.48182443607071379</v>
      </c>
      <c r="P70" s="37">
        <f t="shared" si="69"/>
        <v>0.58756559871841485</v>
      </c>
      <c r="Q70" s="18">
        <f t="shared" si="69"/>
        <v>0.57759617957996656</v>
      </c>
      <c r="R70" s="18">
        <f t="shared" si="69"/>
        <v>0.59571028001894644</v>
      </c>
      <c r="S70" s="18">
        <f t="shared" si="69"/>
        <v>0.61225433238371296</v>
      </c>
      <c r="T70" s="395">
        <f t="shared" si="69"/>
        <v>0.7163182044304266</v>
      </c>
      <c r="U70" s="395">
        <f t="shared" si="69"/>
        <v>0.80244119179652806</v>
      </c>
      <c r="V70" s="395"/>
      <c r="W70" s="172">
        <f>K70/K68</f>
        <v>0.82739689532715388</v>
      </c>
      <c r="X70" s="96">
        <f>L70/L68</f>
        <v>0.81151046550514361</v>
      </c>
      <c r="Y70" s="78">
        <f>M70/M68</f>
        <v>0.830347050473768</v>
      </c>
      <c r="AA70" s="105">
        <f t="shared" si="53"/>
        <v>0.28256848588583172</v>
      </c>
      <c r="AB70" s="104">
        <f t="shared" si="54"/>
        <v>1.8836584968624392</v>
      </c>
    </row>
    <row r="71" spans="1:28" ht="20.100000000000001" customHeight="1" thickBot="1" x14ac:dyDescent="0.3">
      <c r="A71" s="5" t="s">
        <v>19</v>
      </c>
      <c r="B71" s="6"/>
      <c r="C71" s="13">
        <v>33688126</v>
      </c>
      <c r="D71" s="14">
        <v>30997965</v>
      </c>
      <c r="E71" s="14">
        <v>30882257</v>
      </c>
      <c r="F71" s="14">
        <v>32577228</v>
      </c>
      <c r="G71" s="14">
        <v>24438871</v>
      </c>
      <c r="H71" s="14">
        <v>24208796</v>
      </c>
      <c r="I71" s="36">
        <v>34218274.285999998</v>
      </c>
      <c r="J71" s="36">
        <v>36132401.006999999</v>
      </c>
      <c r="K71" s="15">
        <v>42021063.375000037</v>
      </c>
      <c r="L71" s="14">
        <v>7699847.9979999997</v>
      </c>
      <c r="M71" s="160">
        <v>8082187.4260000018</v>
      </c>
      <c r="O71" s="134">
        <f t="shared" ref="O71:U71" si="70">C71/C92</f>
        <v>6.4535395005953414E-2</v>
      </c>
      <c r="P71" s="259">
        <f t="shared" si="70"/>
        <v>5.3654909283826414E-2</v>
      </c>
      <c r="Q71" s="21">
        <f t="shared" si="70"/>
        <v>4.9541932879414698E-2</v>
      </c>
      <c r="R71" s="21">
        <f t="shared" si="70"/>
        <v>4.7659836758630621E-2</v>
      </c>
      <c r="S71" s="21">
        <f t="shared" si="70"/>
        <v>4.5295017454501811E-2</v>
      </c>
      <c r="T71" s="401">
        <f t="shared" si="70"/>
        <v>4.1745394965099096E-2</v>
      </c>
      <c r="U71" s="401">
        <f t="shared" si="70"/>
        <v>4.7993255328510273E-2</v>
      </c>
      <c r="V71" s="401"/>
      <c r="W71" s="27">
        <f>K71/K92</f>
        <v>4.6163488762630052E-2</v>
      </c>
      <c r="X71" s="20">
        <f>L71/L92</f>
        <v>4.4926878571701738E-2</v>
      </c>
      <c r="Y71" s="234">
        <f>M71/M92</f>
        <v>4.3430174057556739E-2</v>
      </c>
      <c r="AA71" s="102">
        <f t="shared" si="53"/>
        <v>4.9655451393236995E-2</v>
      </c>
      <c r="AB71" s="101">
        <f t="shared" si="54"/>
        <v>-0.14967045141449989</v>
      </c>
    </row>
    <row r="72" spans="1:28" ht="20.100000000000001" customHeight="1" x14ac:dyDescent="0.25">
      <c r="A72" s="24"/>
      <c r="B72" t="s">
        <v>84</v>
      </c>
      <c r="C72" s="10">
        <v>3749627</v>
      </c>
      <c r="D72" s="11">
        <v>2910766</v>
      </c>
      <c r="E72" s="11">
        <v>5430004</v>
      </c>
      <c r="F72" s="11">
        <v>5877479</v>
      </c>
      <c r="G72" s="11">
        <v>3870010</v>
      </c>
      <c r="H72" s="11">
        <v>3441245</v>
      </c>
      <c r="I72" s="35">
        <v>3888299.2849999983</v>
      </c>
      <c r="J72" s="35">
        <v>3215475.1050000023</v>
      </c>
      <c r="K72" s="12">
        <v>2378053.2190000014</v>
      </c>
      <c r="L72" s="11">
        <v>710895.67400000012</v>
      </c>
      <c r="M72" s="161">
        <v>472251.07899999997</v>
      </c>
      <c r="O72" s="77">
        <f t="shared" ref="O72:U72" si="71">C72/C71</f>
        <v>0.11130411350278137</v>
      </c>
      <c r="P72" s="37">
        <f t="shared" si="71"/>
        <v>9.3901841620893503E-2</v>
      </c>
      <c r="Q72" s="18">
        <f t="shared" si="71"/>
        <v>0.17582924719524223</v>
      </c>
      <c r="R72" s="18">
        <f t="shared" si="71"/>
        <v>0.1804167929818952</v>
      </c>
      <c r="S72" s="18">
        <f t="shared" si="71"/>
        <v>0.15835469649968692</v>
      </c>
      <c r="T72" s="395">
        <f t="shared" si="71"/>
        <v>0.14214853972911334</v>
      </c>
      <c r="U72" s="395">
        <f t="shared" si="71"/>
        <v>0.11363224376837876</v>
      </c>
      <c r="V72" s="395"/>
      <c r="W72" s="172">
        <f>K72/K71</f>
        <v>5.6591933378220924E-2</v>
      </c>
      <c r="X72" s="96">
        <f>L72/L71</f>
        <v>9.2325936068433048E-2</v>
      </c>
      <c r="Y72" s="78">
        <f>M72/M71</f>
        <v>5.8431097190445168E-2</v>
      </c>
      <c r="AA72" s="107">
        <f t="shared" si="53"/>
        <v>-0.3356956635524555</v>
      </c>
      <c r="AB72" s="104">
        <f t="shared" si="54"/>
        <v>-3.3894838877987881</v>
      </c>
    </row>
    <row r="73" spans="1:28" ht="20.100000000000001" customHeight="1" thickBot="1" x14ac:dyDescent="0.3">
      <c r="A73" s="24"/>
      <c r="B73" t="s">
        <v>85</v>
      </c>
      <c r="C73" s="10">
        <v>29938499</v>
      </c>
      <c r="D73" s="11">
        <v>28087199</v>
      </c>
      <c r="E73" s="11">
        <v>25452253</v>
      </c>
      <c r="F73" s="11">
        <v>26699749</v>
      </c>
      <c r="G73" s="11">
        <v>20568861</v>
      </c>
      <c r="H73" s="11">
        <v>20767551</v>
      </c>
      <c r="I73" s="35">
        <v>30329975.000999998</v>
      </c>
      <c r="J73" s="35">
        <v>32916925.901999999</v>
      </c>
      <c r="K73" s="12">
        <v>39643010.156000033</v>
      </c>
      <c r="L73" s="11">
        <v>6988952.324</v>
      </c>
      <c r="M73" s="161">
        <v>7609936.3470000019</v>
      </c>
      <c r="O73" s="77">
        <f t="shared" ref="O73:U73" si="72">C73/C71</f>
        <v>0.88869588649721865</v>
      </c>
      <c r="P73" s="37">
        <f t="shared" si="72"/>
        <v>0.90609815837910646</v>
      </c>
      <c r="Q73" s="18">
        <f t="shared" si="72"/>
        <v>0.82417075280475771</v>
      </c>
      <c r="R73" s="18">
        <f t="shared" si="72"/>
        <v>0.81958320701810483</v>
      </c>
      <c r="S73" s="18">
        <f t="shared" si="72"/>
        <v>0.84164530350031308</v>
      </c>
      <c r="T73" s="395">
        <f t="shared" si="72"/>
        <v>0.85785146027088666</v>
      </c>
      <c r="U73" s="395">
        <f t="shared" si="72"/>
        <v>0.88636775623162123</v>
      </c>
      <c r="V73" s="395"/>
      <c r="W73" s="172">
        <f>K73/K71</f>
        <v>0.94340806662177901</v>
      </c>
      <c r="X73" s="96">
        <f>L73/L71</f>
        <v>0.90767406393156702</v>
      </c>
      <c r="Y73" s="78">
        <f>M73/M71</f>
        <v>0.94156890280955485</v>
      </c>
      <c r="AA73" s="105">
        <f t="shared" si="53"/>
        <v>8.8852233383757431E-2</v>
      </c>
      <c r="AB73" s="104">
        <f t="shared" si="54"/>
        <v>3.3894838877987832</v>
      </c>
    </row>
    <row r="74" spans="1:28" ht="20.100000000000001" customHeight="1" thickBot="1" x14ac:dyDescent="0.3">
      <c r="A74" s="5" t="s">
        <v>83</v>
      </c>
      <c r="B74" s="6"/>
      <c r="C74" s="13">
        <v>1956143</v>
      </c>
      <c r="D74" s="14">
        <v>2271046</v>
      </c>
      <c r="E74" s="14">
        <v>3765263</v>
      </c>
      <c r="F74" s="14">
        <v>5572502</v>
      </c>
      <c r="G74" s="14">
        <v>5162818</v>
      </c>
      <c r="H74" s="14">
        <v>5179361</v>
      </c>
      <c r="I74" s="36">
        <v>6278210.2570000011</v>
      </c>
      <c r="J74" s="36">
        <v>7671330.036000004</v>
      </c>
      <c r="K74" s="15">
        <v>11762123.247999998</v>
      </c>
      <c r="L74" s="14">
        <v>2266576.0510000009</v>
      </c>
      <c r="M74" s="160">
        <v>2637333.6540000001</v>
      </c>
      <c r="O74" s="134">
        <f t="shared" ref="O74:U74" si="73">C74/C92</f>
        <v>3.7473280999106551E-3</v>
      </c>
      <c r="P74" s="259">
        <f t="shared" si="73"/>
        <v>3.9309924735187246E-3</v>
      </c>
      <c r="Q74" s="21">
        <f t="shared" si="73"/>
        <v>6.0403100336657266E-3</v>
      </c>
      <c r="R74" s="21">
        <f t="shared" si="73"/>
        <v>8.1524596155677417E-3</v>
      </c>
      <c r="S74" s="21">
        <f t="shared" si="73"/>
        <v>9.5687698267410189E-3</v>
      </c>
      <c r="T74" s="401">
        <f t="shared" si="73"/>
        <v>8.9312360107388494E-3</v>
      </c>
      <c r="U74" s="401">
        <f t="shared" si="73"/>
        <v>8.8055798884501685E-3</v>
      </c>
      <c r="V74" s="401"/>
      <c r="W74" s="27">
        <f>K74/K92</f>
        <v>1.2921630267613787E-2</v>
      </c>
      <c r="X74" s="20">
        <f>L74/L92</f>
        <v>1.3224960680165923E-2</v>
      </c>
      <c r="Y74" s="234">
        <f>M74/M92</f>
        <v>1.4171888574694889E-2</v>
      </c>
      <c r="AA74" s="102">
        <f t="shared" si="53"/>
        <v>0.16357607009763603</v>
      </c>
      <c r="AB74" s="101">
        <f t="shared" si="54"/>
        <v>9.4692789452896664E-2</v>
      </c>
    </row>
    <row r="75" spans="1:28" ht="20.100000000000001" customHeight="1" x14ac:dyDescent="0.25">
      <c r="A75" s="24"/>
      <c r="B75" t="s">
        <v>84</v>
      </c>
      <c r="C75" s="10">
        <v>252489</v>
      </c>
      <c r="D75" s="11">
        <v>270462</v>
      </c>
      <c r="E75" s="11">
        <v>1496447</v>
      </c>
      <c r="F75" s="11">
        <v>1134620</v>
      </c>
      <c r="G75" s="11">
        <v>872928</v>
      </c>
      <c r="H75" s="11">
        <v>958244</v>
      </c>
      <c r="I75" s="35">
        <v>956269.33400000003</v>
      </c>
      <c r="J75" s="35">
        <v>1024487.0590000001</v>
      </c>
      <c r="K75" s="12">
        <v>936266.88399999961</v>
      </c>
      <c r="L75" s="11">
        <v>175952.65299999999</v>
      </c>
      <c r="M75" s="161">
        <v>330048.36399999994</v>
      </c>
      <c r="O75" s="77">
        <f t="shared" ref="O75:U75" si="74">C75/C74</f>
        <v>0.12907491936939169</v>
      </c>
      <c r="P75" s="37">
        <f t="shared" si="74"/>
        <v>0.11909137903855756</v>
      </c>
      <c r="Q75" s="18">
        <f t="shared" si="74"/>
        <v>0.39743492021672855</v>
      </c>
      <c r="R75" s="18">
        <f t="shared" si="74"/>
        <v>0.20361051463059143</v>
      </c>
      <c r="S75" s="18">
        <f t="shared" si="74"/>
        <v>0.16907975450616311</v>
      </c>
      <c r="T75" s="395">
        <f t="shared" si="74"/>
        <v>0.18501201209956208</v>
      </c>
      <c r="U75" s="395">
        <f t="shared" si="74"/>
        <v>0.15231559550491172</v>
      </c>
      <c r="V75" s="395"/>
      <c r="W75" s="172">
        <f>K75/K74</f>
        <v>7.9600159278997537E-2</v>
      </c>
      <c r="X75" s="96">
        <f>L75/L74</f>
        <v>7.7629273865472387E-2</v>
      </c>
      <c r="Y75" s="78">
        <f>M75/M74</f>
        <v>0.12514471329762203</v>
      </c>
      <c r="AA75" s="107">
        <f t="shared" si="53"/>
        <v>0.87577941208991017</v>
      </c>
      <c r="AB75" s="104">
        <f t="shared" si="54"/>
        <v>4.7515439432149638</v>
      </c>
    </row>
    <row r="76" spans="1:28" ht="20.100000000000001" customHeight="1" thickBot="1" x14ac:dyDescent="0.3">
      <c r="A76" s="24"/>
      <c r="B76" t="s">
        <v>85</v>
      </c>
      <c r="C76" s="10">
        <v>1703654</v>
      </c>
      <c r="D76" s="11">
        <v>2000584</v>
      </c>
      <c r="E76" s="11">
        <v>2268816</v>
      </c>
      <c r="F76" s="11">
        <v>4437882</v>
      </c>
      <c r="G76" s="11">
        <v>4289890</v>
      </c>
      <c r="H76" s="11">
        <v>4221117</v>
      </c>
      <c r="I76" s="35">
        <v>5321940.9230000013</v>
      </c>
      <c r="J76" s="35">
        <v>6646842.9770000037</v>
      </c>
      <c r="K76" s="12">
        <v>10825856.363999998</v>
      </c>
      <c r="L76" s="11">
        <v>2090623.3980000007</v>
      </c>
      <c r="M76" s="161">
        <v>2307285.29</v>
      </c>
      <c r="O76" s="77">
        <f t="shared" ref="O76:U76" si="75">C76/C74</f>
        <v>0.87092508063060825</v>
      </c>
      <c r="P76" s="37">
        <f t="shared" si="75"/>
        <v>0.8809086209614424</v>
      </c>
      <c r="Q76" s="18">
        <f t="shared" si="75"/>
        <v>0.60256507978327145</v>
      </c>
      <c r="R76" s="18">
        <f t="shared" si="75"/>
        <v>0.79638948536940857</v>
      </c>
      <c r="S76" s="18">
        <f t="shared" si="75"/>
        <v>0.83092024549383692</v>
      </c>
      <c r="T76" s="395">
        <f t="shared" si="75"/>
        <v>0.81498798790043792</v>
      </c>
      <c r="U76" s="395">
        <f t="shared" si="75"/>
        <v>0.84768440449508831</v>
      </c>
      <c r="V76" s="395"/>
      <c r="W76" s="172">
        <f>K76/K74</f>
        <v>0.92039984072100245</v>
      </c>
      <c r="X76" s="96">
        <f>L76/L74</f>
        <v>0.92237072613452753</v>
      </c>
      <c r="Y76" s="78">
        <f>M76/M74</f>
        <v>0.87485528670237789</v>
      </c>
      <c r="AA76" s="105">
        <f t="shared" si="53"/>
        <v>0.1036350651232878</v>
      </c>
      <c r="AB76" s="104">
        <f t="shared" si="54"/>
        <v>-4.7515439432149638</v>
      </c>
    </row>
    <row r="77" spans="1:28" ht="20.100000000000001" customHeight="1" thickBot="1" x14ac:dyDescent="0.3">
      <c r="A77" s="5" t="s">
        <v>9</v>
      </c>
      <c r="B77" s="6"/>
      <c r="C77" s="13">
        <v>16722680</v>
      </c>
      <c r="D77" s="14">
        <v>20815998</v>
      </c>
      <c r="E77" s="14">
        <v>25150475</v>
      </c>
      <c r="F77" s="14">
        <v>23465572</v>
      </c>
      <c r="G77" s="14">
        <v>18127837</v>
      </c>
      <c r="H77" s="14">
        <v>23301790</v>
      </c>
      <c r="I77" s="36">
        <v>30103823.050000004</v>
      </c>
      <c r="J77" s="36">
        <v>28043274.169000015</v>
      </c>
      <c r="K77" s="15">
        <v>28531926.001999982</v>
      </c>
      <c r="L77" s="14">
        <v>6216657.8280000007</v>
      </c>
      <c r="M77" s="160">
        <v>5495236.6549999993</v>
      </c>
      <c r="O77" s="134">
        <f t="shared" ref="O77:U77" si="76">C77/C92</f>
        <v>3.2035167505552464E-2</v>
      </c>
      <c r="P77" s="259">
        <f t="shared" si="76"/>
        <v>3.6030767966294307E-2</v>
      </c>
      <c r="Q77" s="21">
        <f t="shared" si="76"/>
        <v>4.0346893827591594E-2</v>
      </c>
      <c r="R77" s="21">
        <f t="shared" si="76"/>
        <v>3.432966521792135E-2</v>
      </c>
      <c r="S77" s="21">
        <f t="shared" si="76"/>
        <v>3.3598143438269459E-2</v>
      </c>
      <c r="T77" s="401">
        <f t="shared" si="76"/>
        <v>4.0181363292242887E-2</v>
      </c>
      <c r="U77" s="401">
        <f t="shared" si="76"/>
        <v>4.2222481879925132E-2</v>
      </c>
      <c r="V77" s="401"/>
      <c r="W77" s="27">
        <f>K77/K92</f>
        <v>3.1344595771299118E-2</v>
      </c>
      <c r="X77" s="20">
        <f>L77/L92</f>
        <v>3.6272798038730208E-2</v>
      </c>
      <c r="Y77" s="234">
        <f>M77/M92</f>
        <v>2.9529021270449783E-2</v>
      </c>
      <c r="AA77" s="102">
        <f t="shared" si="53"/>
        <v>-0.11604646627818251</v>
      </c>
      <c r="AB77" s="101">
        <f t="shared" si="54"/>
        <v>-0.6743776768280425</v>
      </c>
    </row>
    <row r="78" spans="1:28" ht="20.100000000000001" customHeight="1" x14ac:dyDescent="0.25">
      <c r="A78" s="24"/>
      <c r="B78" t="s">
        <v>84</v>
      </c>
      <c r="C78" s="10">
        <v>14675884</v>
      </c>
      <c r="D78" s="11">
        <v>19309183</v>
      </c>
      <c r="E78" s="11">
        <v>23458655</v>
      </c>
      <c r="F78" s="11">
        <v>21177257</v>
      </c>
      <c r="G78" s="11">
        <v>16947049</v>
      </c>
      <c r="H78" s="11">
        <v>20623790</v>
      </c>
      <c r="I78" s="35">
        <v>26546702.700000003</v>
      </c>
      <c r="J78" s="35">
        <v>24278748.620000016</v>
      </c>
      <c r="K78" s="12">
        <v>25239469.908999987</v>
      </c>
      <c r="L78" s="11">
        <v>5364858.4050000003</v>
      </c>
      <c r="M78" s="161">
        <v>4711681.7199999988</v>
      </c>
      <c r="O78" s="77">
        <f t="shared" ref="O78:U78" si="77">C78/C77</f>
        <v>0.87760358985521458</v>
      </c>
      <c r="P78" s="37">
        <f t="shared" si="77"/>
        <v>0.92761264677292921</v>
      </c>
      <c r="Q78" s="18">
        <f t="shared" si="77"/>
        <v>0.93273208557691256</v>
      </c>
      <c r="R78" s="18">
        <f t="shared" si="77"/>
        <v>0.90248202771276997</v>
      </c>
      <c r="S78" s="18">
        <f t="shared" si="77"/>
        <v>0.93486327133237135</v>
      </c>
      <c r="T78" s="395">
        <f t="shared" si="77"/>
        <v>0.8850732068223085</v>
      </c>
      <c r="U78" s="395">
        <f t="shared" si="77"/>
        <v>0.88183825210200328</v>
      </c>
      <c r="V78" s="395"/>
      <c r="W78" s="172">
        <f>K78/K77</f>
        <v>0.88460449207777958</v>
      </c>
      <c r="X78" s="96">
        <f>L78/L77</f>
        <v>0.8629811312497413</v>
      </c>
      <c r="Y78" s="78">
        <f>M78/M77</f>
        <v>0.85741197619085963</v>
      </c>
      <c r="AA78" s="107">
        <f t="shared" si="53"/>
        <v>-0.121750964459984</v>
      </c>
      <c r="AB78" s="104">
        <f t="shared" si="54"/>
        <v>-0.55691550588816696</v>
      </c>
    </row>
    <row r="79" spans="1:28" ht="20.100000000000001" customHeight="1" thickBot="1" x14ac:dyDescent="0.3">
      <c r="A79" s="24"/>
      <c r="B79" t="s">
        <v>85</v>
      </c>
      <c r="C79" s="10">
        <v>2046796</v>
      </c>
      <c r="D79" s="11">
        <v>1506815</v>
      </c>
      <c r="E79" s="11">
        <v>1691820</v>
      </c>
      <c r="F79" s="11">
        <v>2288315</v>
      </c>
      <c r="G79" s="11">
        <v>1180788</v>
      </c>
      <c r="H79" s="11">
        <v>2678000</v>
      </c>
      <c r="I79" s="35">
        <v>3557120.3500000006</v>
      </c>
      <c r="J79" s="35">
        <v>3764525.5490000006</v>
      </c>
      <c r="K79" s="12">
        <v>3292456.0929999962</v>
      </c>
      <c r="L79" s="11">
        <v>851799.4230000003</v>
      </c>
      <c r="M79" s="161">
        <v>783554.93500000006</v>
      </c>
      <c r="O79" s="77">
        <f t="shared" ref="O79:U79" si="78">C79/C77</f>
        <v>0.1223964101447854</v>
      </c>
      <c r="P79" s="37">
        <f t="shared" si="78"/>
        <v>7.2387353227070836E-2</v>
      </c>
      <c r="Q79" s="18">
        <f t="shared" si="78"/>
        <v>6.7267914423087438E-2</v>
      </c>
      <c r="R79" s="18">
        <f t="shared" si="78"/>
        <v>9.7517972287229984E-2</v>
      </c>
      <c r="S79" s="18">
        <f t="shared" si="78"/>
        <v>6.5136728667628679E-2</v>
      </c>
      <c r="T79" s="395">
        <f t="shared" si="78"/>
        <v>0.1149267931776915</v>
      </c>
      <c r="U79" s="395">
        <f t="shared" si="78"/>
        <v>0.11816174789799663</v>
      </c>
      <c r="V79" s="395"/>
      <c r="W79" s="172">
        <f>K79/K77</f>
        <v>0.11539550792222043</v>
      </c>
      <c r="X79" s="96">
        <f>L79/L77</f>
        <v>0.13701886875025868</v>
      </c>
      <c r="Y79" s="78">
        <f>M79/M77</f>
        <v>0.14258802380914024</v>
      </c>
      <c r="AA79" s="105">
        <f t="shared" si="53"/>
        <v>-8.0118025625852324E-2</v>
      </c>
      <c r="AB79" s="104">
        <f t="shared" si="54"/>
        <v>0.55691550588815586</v>
      </c>
    </row>
    <row r="80" spans="1:28" ht="20.100000000000001" customHeight="1" thickBot="1" x14ac:dyDescent="0.3">
      <c r="A80" s="5" t="s">
        <v>12</v>
      </c>
      <c r="B80" s="6"/>
      <c r="C80" s="13">
        <v>18206393</v>
      </c>
      <c r="D80" s="14">
        <v>19612202</v>
      </c>
      <c r="E80" s="14">
        <v>19393201</v>
      </c>
      <c r="F80" s="14">
        <v>33026643</v>
      </c>
      <c r="G80" s="14">
        <v>27580400</v>
      </c>
      <c r="H80" s="14">
        <v>27639762</v>
      </c>
      <c r="I80" s="36">
        <v>34831699.831999987</v>
      </c>
      <c r="J80" s="36">
        <v>34009847.025999978</v>
      </c>
      <c r="K80" s="15">
        <v>36626436.225999989</v>
      </c>
      <c r="L80" s="14">
        <v>7788029.1449999977</v>
      </c>
      <c r="M80" s="160">
        <v>7027375.2689999985</v>
      </c>
      <c r="O80" s="134">
        <f t="shared" ref="O80:U80" si="79">C80/C92</f>
        <v>3.487747474848038E-2</v>
      </c>
      <c r="P80" s="259">
        <f t="shared" si="79"/>
        <v>3.3947096822842374E-2</v>
      </c>
      <c r="Q80" s="21">
        <f t="shared" si="79"/>
        <v>3.1110960000721385E-2</v>
      </c>
      <c r="R80" s="21">
        <f t="shared" si="79"/>
        <v>4.8317321966914149E-2</v>
      </c>
      <c r="S80" s="21">
        <f t="shared" si="79"/>
        <v>5.1117529095437417E-2</v>
      </c>
      <c r="T80" s="401">
        <f t="shared" si="79"/>
        <v>4.7661716899565651E-2</v>
      </c>
      <c r="U80" s="401">
        <f t="shared" si="79"/>
        <v>4.8853622762827481E-2</v>
      </c>
      <c r="V80" s="401"/>
      <c r="W80" s="27">
        <f>K80/K92</f>
        <v>4.023706068657134E-2</v>
      </c>
      <c r="X80" s="20">
        <f>L80/L92</f>
        <v>4.5441395700430945E-2</v>
      </c>
      <c r="Y80" s="234">
        <f>M80/M92</f>
        <v>3.7762070466050519E-2</v>
      </c>
      <c r="AA80" s="102">
        <f t="shared" si="53"/>
        <v>-9.7669623705549116E-2</v>
      </c>
      <c r="AB80" s="101">
        <f t="shared" si="54"/>
        <v>-0.76793252343804252</v>
      </c>
    </row>
    <row r="81" spans="1:28" ht="20.100000000000001" customHeight="1" x14ac:dyDescent="0.25">
      <c r="A81" s="24"/>
      <c r="B81" t="s">
        <v>84</v>
      </c>
      <c r="C81" s="10">
        <v>15506833</v>
      </c>
      <c r="D81" s="11">
        <v>16844689</v>
      </c>
      <c r="E81" s="11">
        <v>16555529</v>
      </c>
      <c r="F81" s="11">
        <v>29152805</v>
      </c>
      <c r="G81" s="11">
        <v>24221213</v>
      </c>
      <c r="H81" s="11">
        <v>24282917</v>
      </c>
      <c r="I81" s="35">
        <v>31550581.434999991</v>
      </c>
      <c r="J81" s="35">
        <v>30329966.435999978</v>
      </c>
      <c r="K81" s="12">
        <v>32412085.605999991</v>
      </c>
      <c r="L81" s="11">
        <v>6959362.1669999985</v>
      </c>
      <c r="M81" s="161">
        <v>6298530.8409999982</v>
      </c>
      <c r="O81" s="77">
        <f t="shared" ref="O81:U81" si="80">C81/C80</f>
        <v>0.85172461123957943</v>
      </c>
      <c r="P81" s="37">
        <f t="shared" si="80"/>
        <v>0.85888820643393338</v>
      </c>
      <c r="Q81" s="18">
        <f t="shared" si="80"/>
        <v>0.85367696647912839</v>
      </c>
      <c r="R81" s="18">
        <f t="shared" si="80"/>
        <v>0.88270566887467183</v>
      </c>
      <c r="S81" s="18">
        <f t="shared" si="80"/>
        <v>0.87820383315687955</v>
      </c>
      <c r="T81" s="395">
        <f t="shared" si="80"/>
        <v>0.87855014815250576</v>
      </c>
      <c r="U81" s="395">
        <f t="shared" si="80"/>
        <v>0.9058007960327672</v>
      </c>
      <c r="V81" s="395"/>
      <c r="W81" s="172">
        <f>K81/K80</f>
        <v>0.88493691840517208</v>
      </c>
      <c r="X81" s="96">
        <f>L81/L80</f>
        <v>0.89359734503150745</v>
      </c>
      <c r="Y81" s="78">
        <f>M81/M80</f>
        <v>0.89628497125873352</v>
      </c>
      <c r="AA81" s="107">
        <f t="shared" si="53"/>
        <v>-9.4955731594705564E-2</v>
      </c>
      <c r="AB81" s="104">
        <f t="shared" si="54"/>
        <v>0.26876262272260698</v>
      </c>
    </row>
    <row r="82" spans="1:28" ht="20.100000000000001" customHeight="1" thickBot="1" x14ac:dyDescent="0.3">
      <c r="A82" s="24"/>
      <c r="B82" t="s">
        <v>85</v>
      </c>
      <c r="C82" s="10">
        <v>2699560</v>
      </c>
      <c r="D82" s="11">
        <v>2767513</v>
      </c>
      <c r="E82" s="11">
        <v>2837672</v>
      </c>
      <c r="F82" s="11">
        <v>3873838</v>
      </c>
      <c r="G82" s="11">
        <v>3359187</v>
      </c>
      <c r="H82" s="11">
        <v>3356845</v>
      </c>
      <c r="I82" s="35">
        <v>3281118.3969999994</v>
      </c>
      <c r="J82" s="35">
        <v>3679880.5899999985</v>
      </c>
      <c r="K82" s="12">
        <v>4214350.6199999992</v>
      </c>
      <c r="L82" s="11">
        <v>828666.97799999965</v>
      </c>
      <c r="M82" s="161">
        <v>728844.42800000019</v>
      </c>
      <c r="O82" s="77">
        <f t="shared" ref="O82:U82" si="81">C82/C80</f>
        <v>0.1482753887604206</v>
      </c>
      <c r="P82" s="37">
        <f t="shared" si="81"/>
        <v>0.14111179356606668</v>
      </c>
      <c r="Q82" s="18">
        <f t="shared" si="81"/>
        <v>0.14632303352087156</v>
      </c>
      <c r="R82" s="18">
        <f t="shared" si="81"/>
        <v>0.11729433112532812</v>
      </c>
      <c r="S82" s="18">
        <f t="shared" si="81"/>
        <v>0.12179616684312047</v>
      </c>
      <c r="T82" s="395">
        <f t="shared" si="81"/>
        <v>0.1214498518474942</v>
      </c>
      <c r="U82" s="395">
        <f t="shared" si="81"/>
        <v>9.4199203967232914E-2</v>
      </c>
      <c r="V82" s="395"/>
      <c r="W82" s="172">
        <f>K82/K80</f>
        <v>0.11506308159482796</v>
      </c>
      <c r="X82" s="96">
        <f>L82/L80</f>
        <v>0.10640265496849266</v>
      </c>
      <c r="Y82" s="78">
        <f>M82/M80</f>
        <v>0.10371502874126649</v>
      </c>
      <c r="AA82" s="105">
        <f t="shared" si="53"/>
        <v>-0.12046159995529532</v>
      </c>
      <c r="AB82" s="104">
        <f t="shared" si="54"/>
        <v>-0.2687626227226167</v>
      </c>
    </row>
    <row r="83" spans="1:28" ht="20.100000000000001" customHeight="1" thickBot="1" x14ac:dyDescent="0.3">
      <c r="A83" s="5" t="s">
        <v>11</v>
      </c>
      <c r="B83" s="6"/>
      <c r="C83" s="13">
        <v>49142172</v>
      </c>
      <c r="D83" s="14">
        <v>53572253</v>
      </c>
      <c r="E83" s="14">
        <v>64496107</v>
      </c>
      <c r="F83" s="14">
        <v>76521569</v>
      </c>
      <c r="G83" s="14">
        <v>70400165</v>
      </c>
      <c r="H83" s="14">
        <v>78006716</v>
      </c>
      <c r="I83" s="36">
        <v>87521320.315000072</v>
      </c>
      <c r="J83" s="36">
        <v>90589548.50000003</v>
      </c>
      <c r="K83" s="15">
        <v>98612214.140999988</v>
      </c>
      <c r="L83" s="14">
        <v>16993002.926000003</v>
      </c>
      <c r="M83" s="160">
        <v>18496852.508000009</v>
      </c>
      <c r="O83" s="134">
        <f t="shared" ref="O83:U83" si="82">C83/C92</f>
        <v>9.4140276056629085E-2</v>
      </c>
      <c r="P83" s="259">
        <f t="shared" si="82"/>
        <v>9.2729131568643222E-2</v>
      </c>
      <c r="Q83" s="21">
        <f t="shared" si="82"/>
        <v>0.10346594175346538</v>
      </c>
      <c r="R83" s="21">
        <f t="shared" si="82"/>
        <v>0.11194953379871024</v>
      </c>
      <c r="S83" s="21">
        <f t="shared" si="82"/>
        <v>0.13047970597638522</v>
      </c>
      <c r="T83" s="401">
        <f t="shared" si="82"/>
        <v>0.13451396630176549</v>
      </c>
      <c r="U83" s="401">
        <f t="shared" si="82"/>
        <v>0.12275408857438171</v>
      </c>
      <c r="V83" s="401"/>
      <c r="W83" s="27">
        <f>K83/K92</f>
        <v>0.10833338030337547</v>
      </c>
      <c r="X83" s="20">
        <f>L83/L92</f>
        <v>9.9150344165660834E-2</v>
      </c>
      <c r="Y83" s="234">
        <f>M83/M92</f>
        <v>9.9394072618898835E-2</v>
      </c>
      <c r="AA83" s="102">
        <f t="shared" si="53"/>
        <v>8.8498165306560003E-2</v>
      </c>
      <c r="AB83" s="101">
        <f t="shared" si="54"/>
        <v>2.437284532380013E-2</v>
      </c>
    </row>
    <row r="84" spans="1:28" ht="20.100000000000001" customHeight="1" x14ac:dyDescent="0.25">
      <c r="A84" s="24"/>
      <c r="B84" t="s">
        <v>84</v>
      </c>
      <c r="C84" s="10">
        <v>42070136</v>
      </c>
      <c r="D84" s="11">
        <v>46287720</v>
      </c>
      <c r="E84" s="11">
        <v>56416879</v>
      </c>
      <c r="F84" s="11">
        <v>65619555</v>
      </c>
      <c r="G84" s="11">
        <v>60649418</v>
      </c>
      <c r="H84" s="11">
        <v>67317778</v>
      </c>
      <c r="I84" s="35">
        <v>76142673.082000077</v>
      </c>
      <c r="J84" s="35">
        <v>79019344.549000025</v>
      </c>
      <c r="K84" s="12">
        <v>85745959.567999989</v>
      </c>
      <c r="L84" s="11">
        <v>14857207.240000004</v>
      </c>
      <c r="M84" s="161">
        <v>16179648.001000008</v>
      </c>
      <c r="O84" s="77">
        <f t="shared" ref="O84:U84" si="83">C84/C83</f>
        <v>0.85609028432849898</v>
      </c>
      <c r="P84" s="37">
        <f t="shared" si="83"/>
        <v>0.86402414324445154</v>
      </c>
      <c r="Q84" s="18">
        <f t="shared" si="83"/>
        <v>0.87473309047939907</v>
      </c>
      <c r="R84" s="18">
        <f t="shared" si="83"/>
        <v>0.85753018211113785</v>
      </c>
      <c r="S84" s="18">
        <f t="shared" si="83"/>
        <v>0.86149539564289368</v>
      </c>
      <c r="T84" s="395">
        <f t="shared" si="83"/>
        <v>0.86297413161194991</v>
      </c>
      <c r="U84" s="395">
        <f t="shared" si="83"/>
        <v>0.86998999567137658</v>
      </c>
      <c r="V84" s="395"/>
      <c r="W84" s="172">
        <f>K84/K83</f>
        <v>0.86952676516721072</v>
      </c>
      <c r="X84" s="96">
        <f>L84/L83</f>
        <v>0.87431322790322463</v>
      </c>
      <c r="Y84" s="78">
        <f>M84/M83</f>
        <v>0.87472438859542212</v>
      </c>
      <c r="AA84" s="107">
        <f t="shared" si="53"/>
        <v>8.9010050114909978E-2</v>
      </c>
      <c r="AB84" s="104">
        <f t="shared" si="54"/>
        <v>4.1116069219748752E-2</v>
      </c>
    </row>
    <row r="85" spans="1:28" ht="20.100000000000001" customHeight="1" thickBot="1" x14ac:dyDescent="0.3">
      <c r="A85" s="24"/>
      <c r="B85" t="s">
        <v>85</v>
      </c>
      <c r="C85" s="10">
        <v>7072036</v>
      </c>
      <c r="D85" s="11">
        <v>7284533</v>
      </c>
      <c r="E85" s="11">
        <v>8079228</v>
      </c>
      <c r="F85" s="11">
        <v>10902014</v>
      </c>
      <c r="G85" s="11">
        <v>9750747</v>
      </c>
      <c r="H85" s="11">
        <v>10688938</v>
      </c>
      <c r="I85" s="35">
        <v>11378647.232999997</v>
      </c>
      <c r="J85" s="35">
        <v>11570203.950999998</v>
      </c>
      <c r="K85" s="12">
        <v>12866254.573000001</v>
      </c>
      <c r="L85" s="11">
        <v>2135795.6860000002</v>
      </c>
      <c r="M85" s="161">
        <v>2317204.5070000007</v>
      </c>
      <c r="O85" s="77">
        <f t="shared" ref="O85:U85" si="84">C85/C83</f>
        <v>0.14390971567150104</v>
      </c>
      <c r="P85" s="37">
        <f t="shared" si="84"/>
        <v>0.13597585675554844</v>
      </c>
      <c r="Q85" s="18">
        <f t="shared" si="84"/>
        <v>0.12526690952060099</v>
      </c>
      <c r="R85" s="18">
        <f t="shared" si="84"/>
        <v>0.14246981788886215</v>
      </c>
      <c r="S85" s="18">
        <f t="shared" si="84"/>
        <v>0.13850460435710626</v>
      </c>
      <c r="T85" s="395">
        <f t="shared" si="84"/>
        <v>0.13702586838805009</v>
      </c>
      <c r="U85" s="395">
        <f t="shared" si="84"/>
        <v>0.13001000432862342</v>
      </c>
      <c r="V85" s="395"/>
      <c r="W85" s="172">
        <f>K85/K83</f>
        <v>0.13047323483278933</v>
      </c>
      <c r="X85" s="96">
        <f>L85/L83</f>
        <v>0.12568677209677542</v>
      </c>
      <c r="Y85" s="78">
        <f>M85/M83</f>
        <v>0.12527561140457788</v>
      </c>
      <c r="AA85" s="105">
        <f t="shared" si="53"/>
        <v>8.4937347794605683E-2</v>
      </c>
      <c r="AB85" s="104">
        <f t="shared" si="54"/>
        <v>-4.1116069219754303E-2</v>
      </c>
    </row>
    <row r="86" spans="1:28" ht="20.100000000000001" customHeight="1" thickBot="1" x14ac:dyDescent="0.3">
      <c r="A86" s="5" t="s">
        <v>6</v>
      </c>
      <c r="B86" s="6"/>
      <c r="C86" s="13">
        <v>226269996</v>
      </c>
      <c r="D86" s="14">
        <v>240023988</v>
      </c>
      <c r="E86" s="14">
        <v>256594413</v>
      </c>
      <c r="F86" s="14">
        <v>271544791</v>
      </c>
      <c r="G86" s="14">
        <v>201158193</v>
      </c>
      <c r="H86" s="14">
        <v>212648099</v>
      </c>
      <c r="I86" s="36">
        <v>252771416.63200006</v>
      </c>
      <c r="J86" s="36">
        <v>272663456.4290002</v>
      </c>
      <c r="K86" s="15">
        <v>337695520.03300011</v>
      </c>
      <c r="L86" s="14">
        <v>62928637.71800001</v>
      </c>
      <c r="M86" s="160">
        <v>71428934.976000011</v>
      </c>
      <c r="O86" s="134">
        <f t="shared" ref="O86:U86" si="85">C86/C92</f>
        <v>0.43345906417755325</v>
      </c>
      <c r="P86" s="259">
        <f t="shared" si="85"/>
        <v>0.41546163762951022</v>
      </c>
      <c r="Q86" s="21">
        <f t="shared" si="85"/>
        <v>0.41163387721560685</v>
      </c>
      <c r="R86" s="21">
        <f t="shared" si="85"/>
        <v>0.39726462950489433</v>
      </c>
      <c r="S86" s="21">
        <f t="shared" si="85"/>
        <v>0.37282670967292408</v>
      </c>
      <c r="T86" s="401">
        <f t="shared" si="85"/>
        <v>0.36668816083759365</v>
      </c>
      <c r="U86" s="401">
        <f t="shared" si="85"/>
        <v>0.35452761401039484</v>
      </c>
      <c r="V86" s="401"/>
      <c r="W86" s="27">
        <f>K86/K92</f>
        <v>0.37098545567765273</v>
      </c>
      <c r="X86" s="20">
        <f>L86/L92</f>
        <v>0.36717442554366597</v>
      </c>
      <c r="Y86" s="234">
        <f>M86/M92</f>
        <v>0.38382815384533769</v>
      </c>
      <c r="AA86" s="102">
        <f t="shared" si="53"/>
        <v>0.13507836123979194</v>
      </c>
      <c r="AB86" s="129">
        <f t="shared" si="54"/>
        <v>1.6653728301671722</v>
      </c>
    </row>
    <row r="87" spans="1:28" ht="20.100000000000001" customHeight="1" x14ac:dyDescent="0.25">
      <c r="A87" s="24"/>
      <c r="B87" t="s">
        <v>84</v>
      </c>
      <c r="C87" s="10">
        <v>158420765</v>
      </c>
      <c r="D87" s="11">
        <v>172448823</v>
      </c>
      <c r="E87" s="11">
        <v>187544772</v>
      </c>
      <c r="F87" s="11">
        <v>198540268</v>
      </c>
      <c r="G87" s="11">
        <v>149292863</v>
      </c>
      <c r="H87" s="11">
        <v>158517337</v>
      </c>
      <c r="I87" s="35">
        <v>187690191.71100011</v>
      </c>
      <c r="J87" s="35">
        <v>200665332.67200014</v>
      </c>
      <c r="K87" s="12">
        <v>252774820.56300011</v>
      </c>
      <c r="L87" s="11">
        <v>47027609.077000007</v>
      </c>
      <c r="M87" s="161">
        <v>53442974.741999991</v>
      </c>
      <c r="O87" s="77">
        <f t="shared" ref="O87:U87" si="86">C87/C86</f>
        <v>0.70014039775737658</v>
      </c>
      <c r="P87" s="37">
        <f t="shared" si="86"/>
        <v>0.71846495192805482</v>
      </c>
      <c r="Q87" s="18">
        <f t="shared" si="86"/>
        <v>0.73089967083577922</v>
      </c>
      <c r="R87" s="18">
        <f t="shared" si="86"/>
        <v>0.73115108291655651</v>
      </c>
      <c r="S87" s="18">
        <f t="shared" si="86"/>
        <v>0.7421664550347199</v>
      </c>
      <c r="T87" s="395">
        <f t="shared" si="86"/>
        <v>0.74544441142641016</v>
      </c>
      <c r="U87" s="395">
        <f t="shared" si="86"/>
        <v>0.74252933425716749</v>
      </c>
      <c r="V87" s="395"/>
      <c r="W87" s="172">
        <f>K87/K86</f>
        <v>0.74852879463221356</v>
      </c>
      <c r="X87" s="96">
        <f>L87/L86</f>
        <v>0.74731649662818467</v>
      </c>
      <c r="Y87" s="78">
        <f>M87/M86</f>
        <v>0.74819783831239728</v>
      </c>
      <c r="AA87" s="107">
        <f t="shared" si="53"/>
        <v>0.1364170067522649</v>
      </c>
      <c r="AB87" s="104">
        <f t="shared" si="54"/>
        <v>8.8134168421261094E-2</v>
      </c>
    </row>
    <row r="88" spans="1:28" ht="20.100000000000001" customHeight="1" thickBot="1" x14ac:dyDescent="0.3">
      <c r="A88" s="24"/>
      <c r="B88" t="s">
        <v>85</v>
      </c>
      <c r="C88" s="10">
        <v>67849231</v>
      </c>
      <c r="D88" s="11">
        <v>67575165</v>
      </c>
      <c r="E88" s="11">
        <v>69049641</v>
      </c>
      <c r="F88" s="11">
        <v>73004523</v>
      </c>
      <c r="G88" s="11">
        <v>51865330</v>
      </c>
      <c r="H88" s="11">
        <v>54130762</v>
      </c>
      <c r="I88" s="35">
        <v>65081224.920999952</v>
      </c>
      <c r="J88" s="35">
        <v>71998123.757000074</v>
      </c>
      <c r="K88" s="12">
        <v>84920699.469999969</v>
      </c>
      <c r="L88" s="11">
        <v>15901028.641000006</v>
      </c>
      <c r="M88" s="161">
        <v>17985960.234000012</v>
      </c>
      <c r="O88" s="77">
        <f t="shared" ref="O88:U88" si="87">C88/C86</f>
        <v>0.29985960224262348</v>
      </c>
      <c r="P88" s="37">
        <f t="shared" si="87"/>
        <v>0.28153504807194518</v>
      </c>
      <c r="Q88" s="18">
        <f t="shared" si="87"/>
        <v>0.26910032916422072</v>
      </c>
      <c r="R88" s="18">
        <f t="shared" si="87"/>
        <v>0.26884891708344349</v>
      </c>
      <c r="S88" s="18">
        <f t="shared" si="87"/>
        <v>0.25783354496528016</v>
      </c>
      <c r="T88" s="395">
        <f t="shared" si="87"/>
        <v>0.25455558857358984</v>
      </c>
      <c r="U88" s="395">
        <f t="shared" si="87"/>
        <v>0.25747066574283256</v>
      </c>
      <c r="V88" s="395"/>
      <c r="W88" s="172">
        <f>K88/K86</f>
        <v>0.25147120536778633</v>
      </c>
      <c r="X88" s="96">
        <f>L88/L86</f>
        <v>0.25268350337181544</v>
      </c>
      <c r="Y88" s="78">
        <f>M88/M86</f>
        <v>0.25180216168760267</v>
      </c>
      <c r="AA88" s="105">
        <f t="shared" si="53"/>
        <v>0.13111929046049978</v>
      </c>
      <c r="AB88" s="104">
        <f t="shared" si="54"/>
        <v>-8.8134168421277748E-2</v>
      </c>
    </row>
    <row r="89" spans="1:28" ht="20.100000000000001" customHeight="1" thickBot="1" x14ac:dyDescent="0.3">
      <c r="A89" s="5" t="s">
        <v>7</v>
      </c>
      <c r="B89" s="6"/>
      <c r="C89" s="13">
        <v>3893747</v>
      </c>
      <c r="D89" s="14">
        <v>5074930</v>
      </c>
      <c r="E89" s="14">
        <v>7528183</v>
      </c>
      <c r="F89" s="14">
        <v>6090350</v>
      </c>
      <c r="G89" s="14">
        <v>2918595</v>
      </c>
      <c r="H89" s="14">
        <v>2795978</v>
      </c>
      <c r="I89" s="36">
        <v>4266419.2560000001</v>
      </c>
      <c r="J89" s="36">
        <v>4891970.4979999997</v>
      </c>
      <c r="K89" s="15">
        <v>7229093.1619999995</v>
      </c>
      <c r="L89" s="14">
        <v>1033594.9310000001</v>
      </c>
      <c r="M89" s="160">
        <v>1668731.1090000002</v>
      </c>
      <c r="O89" s="134">
        <f t="shared" ref="O89:U89" si="88">C89/C92</f>
        <v>7.4591415592023761E-3</v>
      </c>
      <c r="P89" s="259">
        <f t="shared" si="88"/>
        <v>8.784283380272517E-3</v>
      </c>
      <c r="Q89" s="21">
        <f t="shared" si="88"/>
        <v>1.2076861379981093E-2</v>
      </c>
      <c r="R89" s="21">
        <f t="shared" si="88"/>
        <v>8.9100609420459595E-3</v>
      </c>
      <c r="S89" s="21">
        <f t="shared" si="88"/>
        <v>5.4093256381451378E-3</v>
      </c>
      <c r="T89" s="401">
        <f t="shared" si="88"/>
        <v>4.8213552596224878E-3</v>
      </c>
      <c r="U89" s="401">
        <f t="shared" si="88"/>
        <v>5.983918036902746E-3</v>
      </c>
      <c r="V89" s="401"/>
      <c r="W89" s="27">
        <f>K89/K92</f>
        <v>7.9417352666647616E-3</v>
      </c>
      <c r="X89" s="20">
        <f>L89/L92</f>
        <v>6.0307935909156944E-3</v>
      </c>
      <c r="Y89" s="234">
        <f>M89/M92</f>
        <v>8.9670380924335765E-3</v>
      </c>
      <c r="AA89" s="64">
        <f t="shared" si="53"/>
        <v>0.61449234990491652</v>
      </c>
      <c r="AB89" s="129">
        <f t="shared" si="54"/>
        <v>0.29362445015178823</v>
      </c>
    </row>
    <row r="90" spans="1:28" ht="20.100000000000001" customHeight="1" x14ac:dyDescent="0.25">
      <c r="A90" s="24"/>
      <c r="B90" t="s">
        <v>84</v>
      </c>
      <c r="C90" s="10">
        <v>3760899</v>
      </c>
      <c r="D90" s="11">
        <v>4940255</v>
      </c>
      <c r="E90" s="11">
        <v>7381629</v>
      </c>
      <c r="F90" s="11">
        <v>5962834</v>
      </c>
      <c r="G90" s="11">
        <v>2824469</v>
      </c>
      <c r="H90" s="11">
        <v>2737599</v>
      </c>
      <c r="I90" s="35">
        <v>4111318.375</v>
      </c>
      <c r="J90" s="35">
        <v>4806228.0460000001</v>
      </c>
      <c r="K90" s="12">
        <v>7127562.3639999991</v>
      </c>
      <c r="L90" s="11">
        <v>1016988.5950000001</v>
      </c>
      <c r="M90" s="161">
        <v>1650658.9790000001</v>
      </c>
      <c r="O90" s="77">
        <f t="shared" ref="O90:U90" si="89">C90/C89</f>
        <v>0.96588170726038436</v>
      </c>
      <c r="P90" s="37">
        <f t="shared" si="89"/>
        <v>0.97346268815530457</v>
      </c>
      <c r="Q90" s="18">
        <f t="shared" si="89"/>
        <v>0.98053261988981932</v>
      </c>
      <c r="R90" s="18">
        <f t="shared" si="89"/>
        <v>0.97906261544903006</v>
      </c>
      <c r="S90" s="18">
        <f t="shared" si="89"/>
        <v>0.96774955072560598</v>
      </c>
      <c r="T90" s="395">
        <f t="shared" si="89"/>
        <v>0.97912036503863764</v>
      </c>
      <c r="U90" s="395">
        <f t="shared" si="89"/>
        <v>0.96364612296790175</v>
      </c>
      <c r="V90" s="395"/>
      <c r="W90" s="172">
        <f>K90/K89</f>
        <v>0.98595525113250704</v>
      </c>
      <c r="X90" s="96">
        <f>L90/L89</f>
        <v>0.98393341965799563</v>
      </c>
      <c r="Y90" s="78">
        <f>M90/M89</f>
        <v>0.98917013657710862</v>
      </c>
      <c r="AA90" s="107">
        <f t="shared" si="53"/>
        <v>0.62308504452795743</v>
      </c>
      <c r="AB90" s="104">
        <f t="shared" si="54"/>
        <v>0.52367169191129825</v>
      </c>
    </row>
    <row r="91" spans="1:28" ht="20.100000000000001" customHeight="1" thickBot="1" x14ac:dyDescent="0.3">
      <c r="A91" s="24"/>
      <c r="B91" t="s">
        <v>85</v>
      </c>
      <c r="C91" s="10">
        <v>132848</v>
      </c>
      <c r="D91" s="11">
        <v>134675</v>
      </c>
      <c r="E91" s="11">
        <v>146554</v>
      </c>
      <c r="F91" s="11">
        <v>127516</v>
      </c>
      <c r="G91" s="11">
        <v>94126</v>
      </c>
      <c r="H91" s="11">
        <v>58379</v>
      </c>
      <c r="I91" s="35">
        <v>155100.88099999999</v>
      </c>
      <c r="J91" s="35">
        <v>85742.452000000005</v>
      </c>
      <c r="K91" s="12">
        <v>101530.79800000007</v>
      </c>
      <c r="L91" s="11">
        <v>16606.336000000003</v>
      </c>
      <c r="M91" s="161">
        <v>18072.130000000005</v>
      </c>
      <c r="O91" s="77">
        <f t="shared" ref="O91:U91" si="90">C91/C89</f>
        <v>3.4118292739615592E-2</v>
      </c>
      <c r="P91" s="399">
        <f t="shared" si="90"/>
        <v>2.6537311844695394E-2</v>
      </c>
      <c r="Q91" s="403">
        <f t="shared" si="90"/>
        <v>1.9467380110180638E-2</v>
      </c>
      <c r="R91" s="403">
        <f t="shared" si="90"/>
        <v>2.0937384550969978E-2</v>
      </c>
      <c r="S91" s="403">
        <f t="shared" si="90"/>
        <v>3.2250449274394015E-2</v>
      </c>
      <c r="T91" s="402">
        <f t="shared" si="90"/>
        <v>2.0879634961362355E-2</v>
      </c>
      <c r="U91" s="402">
        <f t="shared" si="90"/>
        <v>3.6353877032098227E-2</v>
      </c>
      <c r="V91" s="402"/>
      <c r="W91" s="172">
        <f>K91/K89</f>
        <v>1.4044748867492888E-2</v>
      </c>
      <c r="X91" s="235">
        <f>L91/L89</f>
        <v>1.6066580342004408E-2</v>
      </c>
      <c r="Y91" s="78">
        <f>M91/M89</f>
        <v>1.082986342289134E-2</v>
      </c>
      <c r="AA91" s="105">
        <f t="shared" si="53"/>
        <v>8.8267152971010662E-2</v>
      </c>
      <c r="AB91" s="104">
        <f t="shared" si="54"/>
        <v>-0.5236716919113068</v>
      </c>
    </row>
    <row r="92" spans="1:28" ht="20.100000000000001" customHeight="1" thickBot="1" x14ac:dyDescent="0.3">
      <c r="A92" s="74" t="s">
        <v>20</v>
      </c>
      <c r="B92" s="100"/>
      <c r="C92" s="83">
        <f t="shared" ref="C92:M93" si="91">C54+C57+C60+C63+C65+C68+C71+C74+C77+C80+C83+C86+C89</f>
        <v>522010069</v>
      </c>
      <c r="D92" s="84">
        <f t="shared" si="91"/>
        <v>577728402</v>
      </c>
      <c r="E92" s="84">
        <f t="shared" si="91"/>
        <v>623355917</v>
      </c>
      <c r="F92" s="84">
        <f t="shared" si="91"/>
        <v>683536290</v>
      </c>
      <c r="G92" s="84">
        <f t="shared" si="91"/>
        <v>539548771</v>
      </c>
      <c r="H92" s="84">
        <f t="shared" si="91"/>
        <v>579915366</v>
      </c>
      <c r="I92" s="84">
        <f t="shared" ref="I92:J92" si="92">I54+I57+I60+I63+I65+I68+I71+I74+I77+I80+I83+I86+I89</f>
        <v>712980898.08200026</v>
      </c>
      <c r="J92" s="84">
        <f t="shared" si="92"/>
        <v>754562221.04700053</v>
      </c>
      <c r="K92" s="167">
        <f t="shared" si="91"/>
        <v>910266197.40700006</v>
      </c>
      <c r="L92" s="190">
        <f t="shared" si="91"/>
        <v>171386222.29699999</v>
      </c>
      <c r="M92" s="188">
        <f t="shared" si="91"/>
        <v>186096132.502</v>
      </c>
      <c r="O92" s="89">
        <f>O54+O57+O60+O63+O65+O68+O71+O74+O77+O80+O83+O86+O89</f>
        <v>0.99999999999999989</v>
      </c>
      <c r="P92" s="400">
        <f t="shared" ref="P92:X92" si="93">P54+P57+P60+P63+P65+P68+P71+P74+P77+P80+P83+P86+P89</f>
        <v>1</v>
      </c>
      <c r="Q92" s="400">
        <f t="shared" si="93"/>
        <v>1</v>
      </c>
      <c r="R92" s="400">
        <f t="shared" si="93"/>
        <v>0.99999999999999989</v>
      </c>
      <c r="S92" s="400">
        <f t="shared" ref="S92:T92" si="94">S54+S57+S60+S63+S65+S68+S71+S74+S77+S80+S83+S86+S89</f>
        <v>1</v>
      </c>
      <c r="T92" s="400">
        <f t="shared" si="94"/>
        <v>0.99999999999999989</v>
      </c>
      <c r="U92" s="400">
        <f t="shared" ref="U92" si="95">U54+U57+U60+U63+U65+U68+U71+U74+U77+U80+U83+U86+U89</f>
        <v>1</v>
      </c>
      <c r="V92" s="400"/>
      <c r="W92" s="174">
        <f t="shared" si="93"/>
        <v>1</v>
      </c>
      <c r="X92" s="181">
        <f t="shared" si="93"/>
        <v>1</v>
      </c>
      <c r="Y92" s="397">
        <f>Y54+Y57+Y60+Y63+Y65+Y68+Y71+Y74+Y77+Y80+Y83+Y86+Y89</f>
        <v>1</v>
      </c>
      <c r="AA92" s="93">
        <f t="shared" si="53"/>
        <v>8.5829012436651975E-2</v>
      </c>
      <c r="AB92" s="132">
        <f t="shared" si="54"/>
        <v>0</v>
      </c>
    </row>
    <row r="93" spans="1:28" ht="20.100000000000001" customHeight="1" x14ac:dyDescent="0.25">
      <c r="A93" s="24"/>
      <c r="B93" t="s">
        <v>84</v>
      </c>
      <c r="C93" s="314">
        <f>C55+C58+C61+C64+C66+C69+C72+C75+C78+C81+C84+C87+C90</f>
        <v>251572455</v>
      </c>
      <c r="D93" s="315">
        <f t="shared" si="91"/>
        <v>275437457</v>
      </c>
      <c r="E93" s="315">
        <f t="shared" si="91"/>
        <v>310938973</v>
      </c>
      <c r="F93" s="315">
        <f t="shared" si="91"/>
        <v>338135647</v>
      </c>
      <c r="G93" s="315">
        <f t="shared" ref="G93" si="96">G55+G58+G61+G64+G66+G69+G72+G75+G78+G81+G84+G87+G90</f>
        <v>265774511</v>
      </c>
      <c r="H93" s="315">
        <f t="shared" si="91"/>
        <v>287319425</v>
      </c>
      <c r="I93" s="315">
        <f t="shared" ref="I93:J93" si="97">I55+I58+I61+I64+I66+I69+I72+I75+I78+I81+I84+I87+I90</f>
        <v>343742065.53300023</v>
      </c>
      <c r="J93" s="315">
        <f t="shared" si="97"/>
        <v>357399180.89800012</v>
      </c>
      <c r="K93" s="248">
        <f t="shared" si="91"/>
        <v>421895441.33700007</v>
      </c>
      <c r="L93" s="315">
        <f t="shared" si="91"/>
        <v>79193703.943000019</v>
      </c>
      <c r="M93" s="189">
        <f t="shared" si="91"/>
        <v>86373847.076000005</v>
      </c>
      <c r="O93" s="77">
        <f t="shared" ref="O93:U93" si="98">C93/C92</f>
        <v>0.48193027288138385</v>
      </c>
      <c r="P93" s="79">
        <f t="shared" si="98"/>
        <v>0.47675941851998477</v>
      </c>
      <c r="Q93" s="79">
        <f t="shared" si="98"/>
        <v>0.4988145047157706</v>
      </c>
      <c r="R93" s="79">
        <f t="shared" si="98"/>
        <v>0.49468572765902452</v>
      </c>
      <c r="S93" s="79">
        <f t="shared" si="98"/>
        <v>0.49258663031965277</v>
      </c>
      <c r="T93" s="79">
        <f t="shared" si="98"/>
        <v>0.49545061546101538</v>
      </c>
      <c r="U93" s="79">
        <f t="shared" si="98"/>
        <v>0.4821196001992557</v>
      </c>
      <c r="V93" s="79"/>
      <c r="W93" s="79">
        <f t="shared" ref="W93:X93" si="99">K93/K92</f>
        <v>0.46348578310258987</v>
      </c>
      <c r="X93" s="79">
        <f t="shared" si="99"/>
        <v>0.46207742303674226</v>
      </c>
      <c r="Y93" s="78">
        <f>M93/M92</f>
        <v>0.46413563739736358</v>
      </c>
      <c r="AA93" s="107">
        <f t="shared" si="53"/>
        <v>9.0665580412401511E-2</v>
      </c>
      <c r="AB93" s="104">
        <f t="shared" si="54"/>
        <v>0.20582143606213132</v>
      </c>
    </row>
    <row r="94" spans="1:28" ht="20.100000000000001" customHeight="1" thickBot="1" x14ac:dyDescent="0.3">
      <c r="A94" s="31"/>
      <c r="B94" s="25" t="s">
        <v>85</v>
      </c>
      <c r="C94" s="32">
        <f>C56+C59+C62+C67+C70+C73+C76+C79+C82+C85+C88+C91</f>
        <v>270437614</v>
      </c>
      <c r="D94" s="33">
        <f t="shared" ref="D94:M94" si="100">D56+D59+D62+D67+D70+D73+D76+D79+D82+D85+D88+D91</f>
        <v>302290945</v>
      </c>
      <c r="E94" s="33">
        <f t="shared" si="100"/>
        <v>312416944</v>
      </c>
      <c r="F94" s="33">
        <f t="shared" si="100"/>
        <v>345400643</v>
      </c>
      <c r="G94" s="33">
        <f t="shared" ref="G94" si="101">G56+G59+G62+G67+G70+G73+G76+G79+G82+G85+G88+G91</f>
        <v>273774260</v>
      </c>
      <c r="H94" s="33">
        <f t="shared" si="100"/>
        <v>292595941</v>
      </c>
      <c r="I94" s="33">
        <f t="shared" ref="I94:J94" si="102">I56+I59+I62+I67+I70+I73+I76+I79+I82+I85+I88+I91</f>
        <v>369238832.54899997</v>
      </c>
      <c r="J94" s="33">
        <f t="shared" si="102"/>
        <v>397163040.14900017</v>
      </c>
      <c r="K94" s="43">
        <f t="shared" si="100"/>
        <v>488370756.06999999</v>
      </c>
      <c r="L94" s="33">
        <f t="shared" si="100"/>
        <v>92192518.353999972</v>
      </c>
      <c r="M94" s="162">
        <f t="shared" si="100"/>
        <v>99722285.426000014</v>
      </c>
      <c r="O94" s="147">
        <f t="shared" ref="O94:U94" si="103">C94/C92</f>
        <v>0.51806972711861621</v>
      </c>
      <c r="P94" s="80">
        <f t="shared" si="103"/>
        <v>0.52324058148001529</v>
      </c>
      <c r="Q94" s="80">
        <f t="shared" si="103"/>
        <v>0.5011854952842294</v>
      </c>
      <c r="R94" s="80">
        <f t="shared" si="103"/>
        <v>0.50531427234097548</v>
      </c>
      <c r="S94" s="80">
        <f t="shared" si="103"/>
        <v>0.50741336968034723</v>
      </c>
      <c r="T94" s="80">
        <f t="shared" si="103"/>
        <v>0.50454938453898457</v>
      </c>
      <c r="U94" s="80">
        <f t="shared" si="103"/>
        <v>0.51788039980074418</v>
      </c>
      <c r="V94" s="80"/>
      <c r="W94" s="80">
        <f t="shared" ref="W94:X94" si="104">K94/K92</f>
        <v>0.53651421689741019</v>
      </c>
      <c r="X94" s="80">
        <f t="shared" si="104"/>
        <v>0.53792257696325774</v>
      </c>
      <c r="Y94" s="236">
        <f>M94/M92</f>
        <v>0.53586436260263648</v>
      </c>
      <c r="AA94" s="105">
        <f t="shared" si="53"/>
        <v>8.167438319763988E-2</v>
      </c>
      <c r="AB94" s="106">
        <f t="shared" si="54"/>
        <v>-0.20582143606212577</v>
      </c>
    </row>
    <row r="97" spans="1:15" x14ac:dyDescent="0.25">
      <c r="A97" s="1" t="s">
        <v>26</v>
      </c>
      <c r="O97" s="1" t="str">
        <f>AA50</f>
        <v>VARIAÇÃO (JAN-MAR)</v>
      </c>
    </row>
    <row r="98" spans="1:15" ht="15.75" thickBot="1" x14ac:dyDescent="0.3"/>
    <row r="99" spans="1:15" ht="24" customHeight="1" x14ac:dyDescent="0.25">
      <c r="A99" s="480" t="s">
        <v>28</v>
      </c>
      <c r="B99" s="510"/>
      <c r="C99" s="482">
        <v>2016</v>
      </c>
      <c r="D99" s="484">
        <v>2017</v>
      </c>
      <c r="E99" s="486">
        <v>2018</v>
      </c>
      <c r="F99" s="486">
        <v>2019</v>
      </c>
      <c r="G99" s="486">
        <v>2020</v>
      </c>
      <c r="H99" s="484">
        <v>2021</v>
      </c>
      <c r="I99" s="484">
        <v>2022</v>
      </c>
      <c r="J99" s="484">
        <v>2023</v>
      </c>
      <c r="K99" s="488">
        <v>2024</v>
      </c>
      <c r="L99" s="496" t="str">
        <f>L5</f>
        <v>jan-mar</v>
      </c>
      <c r="M99" s="497"/>
      <c r="O99" s="499" t="s">
        <v>95</v>
      </c>
    </row>
    <row r="100" spans="1:15" ht="21.75" customHeight="1" thickBot="1" x14ac:dyDescent="0.3">
      <c r="A100" s="511"/>
      <c r="B100" s="512"/>
      <c r="C100" s="513"/>
      <c r="D100" s="498"/>
      <c r="E100" s="507"/>
      <c r="F100" s="507"/>
      <c r="G100" s="507"/>
      <c r="H100" s="498"/>
      <c r="I100" s="498"/>
      <c r="J100" s="498"/>
      <c r="K100" s="518"/>
      <c r="L100" s="166">
        <v>2024</v>
      </c>
      <c r="M100" s="168">
        <v>2025</v>
      </c>
      <c r="O100" s="500"/>
    </row>
    <row r="101" spans="1:15" ht="20.100000000000001" customHeight="1" thickBot="1" x14ac:dyDescent="0.3">
      <c r="A101" s="5" t="s">
        <v>10</v>
      </c>
      <c r="B101" s="6"/>
      <c r="C101" s="113">
        <f>C54/C7</f>
        <v>4.4284264738846284</v>
      </c>
      <c r="D101" s="133">
        <f t="shared" ref="D101:M116" si="105">D54/D7</f>
        <v>4.6757027816022907</v>
      </c>
      <c r="E101" s="133">
        <f t="shared" si="105"/>
        <v>4.7856998097440906</v>
      </c>
      <c r="F101" s="133">
        <f t="shared" si="105"/>
        <v>4.8555469169707486</v>
      </c>
      <c r="G101" s="133">
        <f t="shared" ref="G101:H101" si="106">G54/G7</f>
        <v>4.1952809075036406</v>
      </c>
      <c r="H101" s="133">
        <f t="shared" si="106"/>
        <v>4.2433703704684378</v>
      </c>
      <c r="I101" s="133">
        <f t="shared" ref="I101:J101" si="107">I54/I7</f>
        <v>4.955801626568384</v>
      </c>
      <c r="J101" s="133">
        <f t="shared" si="107"/>
        <v>5.4818633496205527</v>
      </c>
      <c r="K101" s="125">
        <f t="shared" si="105"/>
        <v>6.5968685260635365</v>
      </c>
      <c r="L101" s="200">
        <f t="shared" si="105"/>
        <v>7.1448544905248967</v>
      </c>
      <c r="M101" s="185">
        <f t="shared" si="105"/>
        <v>7.5345067858935364</v>
      </c>
      <c r="O101" s="23">
        <f>(M101-L101)/L101</f>
        <v>5.4536071502278259E-2</v>
      </c>
    </row>
    <row r="102" spans="1:15" ht="20.100000000000001" customHeight="1" x14ac:dyDescent="0.25">
      <c r="A102" s="24"/>
      <c r="B102" t="s">
        <v>84</v>
      </c>
      <c r="C102" s="243">
        <f t="shared" ref="C102:M117" si="108">C55/C8</f>
        <v>5.338984749562286</v>
      </c>
      <c r="D102" s="244">
        <f t="shared" si="108"/>
        <v>4.8855432496178866</v>
      </c>
      <c r="E102" s="244">
        <f t="shared" si="105"/>
        <v>5.1600530248522496</v>
      </c>
      <c r="F102" s="244">
        <f t="shared" si="105"/>
        <v>5.4496401401127468</v>
      </c>
      <c r="G102" s="244">
        <f t="shared" ref="G102:H102" si="109">G55/G8</f>
        <v>4.771437067201564</v>
      </c>
      <c r="H102" s="244">
        <f t="shared" si="109"/>
        <v>5.1404289356596511</v>
      </c>
      <c r="I102" s="244">
        <f t="shared" ref="I102:J102" si="110">I55/I8</f>
        <v>5.5757789890820311</v>
      </c>
      <c r="J102" s="244">
        <f t="shared" si="110"/>
        <v>5.8248775304476128</v>
      </c>
      <c r="K102" s="118">
        <f t="shared" si="108"/>
        <v>6.6654666954000845</v>
      </c>
      <c r="L102" s="165">
        <f t="shared" si="105"/>
        <v>8.3608244760730717</v>
      </c>
      <c r="M102" s="184">
        <f t="shared" si="105"/>
        <v>8.2395858201843879</v>
      </c>
      <c r="O102" s="241">
        <f t="shared" ref="O102:O141" si="111">(M102-L102)/L102</f>
        <v>-1.4500801474261707E-2</v>
      </c>
    </row>
    <row r="103" spans="1:15" ht="20.100000000000001" customHeight="1" thickBot="1" x14ac:dyDescent="0.3">
      <c r="A103" s="24"/>
      <c r="B103" t="s">
        <v>85</v>
      </c>
      <c r="C103" s="243">
        <f t="shared" si="108"/>
        <v>4.4038808000674434</v>
      </c>
      <c r="D103" s="244">
        <f t="shared" si="108"/>
        <v>4.6707305422239713</v>
      </c>
      <c r="E103" s="244">
        <f t="shared" si="105"/>
        <v>4.7720691368606083</v>
      </c>
      <c r="F103" s="244">
        <f t="shared" si="105"/>
        <v>4.8346108627887752</v>
      </c>
      <c r="G103" s="244">
        <f t="shared" ref="G103:H103" si="112">G56/G9</f>
        <v>4.1775157289716622</v>
      </c>
      <c r="H103" s="244">
        <f t="shared" si="112"/>
        <v>4.1980808777015781</v>
      </c>
      <c r="I103" s="244">
        <f t="shared" ref="I103:J103" si="113">I56/I9</f>
        <v>4.9159820361170024</v>
      </c>
      <c r="J103" s="244">
        <f t="shared" si="113"/>
        <v>5.4567955076032248</v>
      </c>
      <c r="K103" s="118">
        <f t="shared" si="108"/>
        <v>6.5919472782986581</v>
      </c>
      <c r="L103" s="165">
        <f t="shared" si="105"/>
        <v>7.0641133925986823</v>
      </c>
      <c r="M103" s="184">
        <f t="shared" si="105"/>
        <v>7.4879166660336329</v>
      </c>
      <c r="O103" s="34">
        <f t="shared" si="111"/>
        <v>5.9993837850760443E-2</v>
      </c>
    </row>
    <row r="104" spans="1:15" ht="20.100000000000001" customHeight="1" thickBot="1" x14ac:dyDescent="0.3">
      <c r="A104" s="5" t="s">
        <v>17</v>
      </c>
      <c r="B104" s="6"/>
      <c r="C104" s="113">
        <f t="shared" si="108"/>
        <v>4.5605208350719852</v>
      </c>
      <c r="D104" s="133">
        <f t="shared" si="108"/>
        <v>5.2979740105632986</v>
      </c>
      <c r="E104" s="133">
        <f t="shared" si="105"/>
        <v>5.4536789402752657</v>
      </c>
      <c r="F104" s="133">
        <f t="shared" si="105"/>
        <v>6.4971067216215594</v>
      </c>
      <c r="G104" s="133">
        <f t="shared" ref="G104:H104" si="114">G57/G10</f>
        <v>6.2842852685277233</v>
      </c>
      <c r="H104" s="133">
        <f t="shared" si="114"/>
        <v>6.1706281691180669</v>
      </c>
      <c r="I104" s="133">
        <f t="shared" ref="I104:J104" si="115">I57/I10</f>
        <v>6.4973381136516428</v>
      </c>
      <c r="J104" s="133">
        <f t="shared" si="115"/>
        <v>7.3918819519533585</v>
      </c>
      <c r="K104" s="125">
        <f t="shared" si="108"/>
        <v>9.3580131015380381</v>
      </c>
      <c r="L104" s="200">
        <f t="shared" si="105"/>
        <v>8.4135822572352428</v>
      </c>
      <c r="M104" s="185">
        <f t="shared" si="105"/>
        <v>10.363347428271975</v>
      </c>
      <c r="O104" s="23">
        <f t="shared" si="111"/>
        <v>0.23174019239664959</v>
      </c>
    </row>
    <row r="105" spans="1:15" ht="20.100000000000001" customHeight="1" x14ac:dyDescent="0.25">
      <c r="A105" s="24"/>
      <c r="B105" t="s">
        <v>84</v>
      </c>
      <c r="C105" s="243">
        <f t="shared" si="108"/>
        <v>4.5785039983833249</v>
      </c>
      <c r="D105" s="244">
        <f t="shared" si="108"/>
        <v>5.2679303215832549</v>
      </c>
      <c r="E105" s="244">
        <f t="shared" si="105"/>
        <v>5.0372442227835323</v>
      </c>
      <c r="F105" s="244">
        <f t="shared" si="105"/>
        <v>5.6395793973523736</v>
      </c>
      <c r="G105" s="244">
        <f t="shared" ref="G105:H105" si="116">G58/G11</f>
        <v>5.515543809141751</v>
      </c>
      <c r="H105" s="244">
        <f t="shared" si="116"/>
        <v>5.2113262446846829</v>
      </c>
      <c r="I105" s="244">
        <f t="shared" ref="I105:J105" si="117">I58/I11</f>
        <v>5.4408282260079908</v>
      </c>
      <c r="J105" s="244">
        <f t="shared" si="117"/>
        <v>6.3026780640196067</v>
      </c>
      <c r="K105" s="118">
        <f t="shared" si="108"/>
        <v>8.3806704729214534</v>
      </c>
      <c r="L105" s="165">
        <f t="shared" si="105"/>
        <v>7.0247232761268101</v>
      </c>
      <c r="M105" s="184">
        <f t="shared" si="105"/>
        <v>8.497962416991049</v>
      </c>
      <c r="O105" s="241">
        <f t="shared" si="111"/>
        <v>0.20972201792930015</v>
      </c>
    </row>
    <row r="106" spans="1:15" ht="20.100000000000001" customHeight="1" thickBot="1" x14ac:dyDescent="0.3">
      <c r="A106" s="24"/>
      <c r="B106" t="s">
        <v>85</v>
      </c>
      <c r="C106" s="243">
        <f t="shared" si="108"/>
        <v>4.0844288189136861</v>
      </c>
      <c r="D106" s="244">
        <f t="shared" si="108"/>
        <v>5.8476150392817061</v>
      </c>
      <c r="E106" s="244">
        <f t="shared" si="105"/>
        <v>8.1716012613875257</v>
      </c>
      <c r="F106" s="244">
        <f t="shared" si="105"/>
        <v>9.3585576434738442</v>
      </c>
      <c r="G106" s="244">
        <f t="shared" ref="G106:H106" si="118">G59/G12</f>
        <v>8.8401826484018269</v>
      </c>
      <c r="H106" s="244">
        <f t="shared" si="118"/>
        <v>8.6054331306990886</v>
      </c>
      <c r="I106" s="244">
        <f t="shared" ref="I106:J106" si="119">I59/I12</f>
        <v>9.5882592255961718</v>
      </c>
      <c r="J106" s="244">
        <f t="shared" si="119"/>
        <v>10.314770175782858</v>
      </c>
      <c r="K106" s="118">
        <f t="shared" si="108"/>
        <v>11.277125046252824</v>
      </c>
      <c r="L106" s="165">
        <f t="shared" si="105"/>
        <v>11.48311390640491</v>
      </c>
      <c r="M106" s="184">
        <f t="shared" si="105"/>
        <v>13.553247245586569</v>
      </c>
      <c r="O106" s="34">
        <f t="shared" si="111"/>
        <v>0.18027630449846932</v>
      </c>
    </row>
    <row r="107" spans="1:15" ht="20.100000000000001" customHeight="1" thickBot="1" x14ac:dyDescent="0.3">
      <c r="A107" s="5" t="s">
        <v>14</v>
      </c>
      <c r="B107" s="6"/>
      <c r="C107" s="113">
        <f t="shared" si="108"/>
        <v>7.1257605298372049</v>
      </c>
      <c r="D107" s="133">
        <f t="shared" si="108"/>
        <v>7.7304463913273862</v>
      </c>
      <c r="E107" s="133">
        <f t="shared" si="105"/>
        <v>8.490370157118889</v>
      </c>
      <c r="F107" s="133">
        <f t="shared" si="105"/>
        <v>9.6136950596966457</v>
      </c>
      <c r="G107" s="133">
        <f t="shared" ref="G107:H107" si="120">G60/G13</f>
        <v>8.2429188369614383</v>
      </c>
      <c r="H107" s="133">
        <f t="shared" si="120"/>
        <v>8.2317228300198551</v>
      </c>
      <c r="I107" s="133">
        <f t="shared" ref="I107:J107" si="121">I60/I13</f>
        <v>9.362646083599552</v>
      </c>
      <c r="J107" s="133">
        <f t="shared" si="121"/>
        <v>9.6000052035318397</v>
      </c>
      <c r="K107" s="125">
        <f t="shared" si="108"/>
        <v>10.560721092624032</v>
      </c>
      <c r="L107" s="200">
        <f t="shared" si="105"/>
        <v>10.682079301862329</v>
      </c>
      <c r="M107" s="185">
        <f t="shared" si="105"/>
        <v>10.803611138897068</v>
      </c>
      <c r="O107" s="23">
        <f t="shared" si="111"/>
        <v>1.1377170455339283E-2</v>
      </c>
    </row>
    <row r="108" spans="1:15" ht="20.100000000000001" customHeight="1" x14ac:dyDescent="0.25">
      <c r="A108" s="24"/>
      <c r="B108" t="s">
        <v>84</v>
      </c>
      <c r="C108" s="243">
        <f t="shared" si="108"/>
        <v>3.0953912056548618</v>
      </c>
      <c r="D108" s="244">
        <f t="shared" si="108"/>
        <v>3.3200263100197325</v>
      </c>
      <c r="E108" s="244">
        <f t="shared" si="105"/>
        <v>3.6903177549043553</v>
      </c>
      <c r="F108" s="244">
        <f t="shared" si="105"/>
        <v>4.3069578701672899</v>
      </c>
      <c r="G108" s="244">
        <f t="shared" ref="G108:H108" si="122">G61/G14</f>
        <v>4.2622011758617395</v>
      </c>
      <c r="H108" s="244">
        <f t="shared" si="122"/>
        <v>4.9193612140188803</v>
      </c>
      <c r="I108" s="244">
        <f t="shared" ref="I108:J108" si="123">I61/I14</f>
        <v>6.6895569585180095</v>
      </c>
      <c r="J108" s="244">
        <f t="shared" si="123"/>
        <v>6.9409956956288035</v>
      </c>
      <c r="K108" s="118">
        <f t="shared" si="108"/>
        <v>7.0141485681447087</v>
      </c>
      <c r="L108" s="165">
        <f t="shared" si="105"/>
        <v>7.0182733867635232</v>
      </c>
      <c r="M108" s="184">
        <f t="shared" si="105"/>
        <v>6.1644714272564887</v>
      </c>
      <c r="O108" s="241">
        <f t="shared" si="111"/>
        <v>-0.12165413235644348</v>
      </c>
    </row>
    <row r="109" spans="1:15" ht="20.100000000000001" customHeight="1" thickBot="1" x14ac:dyDescent="0.3">
      <c r="A109" s="24"/>
      <c r="B109" t="s">
        <v>85</v>
      </c>
      <c r="C109" s="243">
        <f t="shared" si="108"/>
        <v>7.9282096311864461</v>
      </c>
      <c r="D109" s="244">
        <f t="shared" si="108"/>
        <v>8.3158148933040881</v>
      </c>
      <c r="E109" s="244">
        <f t="shared" si="105"/>
        <v>9.0236172501803296</v>
      </c>
      <c r="F109" s="244">
        <f t="shared" si="105"/>
        <v>9.9096961216331767</v>
      </c>
      <c r="G109" s="244">
        <f t="shared" ref="G109:H109" si="124">G62/G15</f>
        <v>8.3933711227516969</v>
      </c>
      <c r="H109" s="244">
        <f t="shared" si="124"/>
        <v>8.3582609434560293</v>
      </c>
      <c r="I109" s="244">
        <f t="shared" ref="I109:J109" si="125">I62/I15</f>
        <v>9.4475850008563587</v>
      </c>
      <c r="J109" s="244">
        <f t="shared" si="125"/>
        <v>9.6798838239522738</v>
      </c>
      <c r="K109" s="118">
        <f t="shared" si="108"/>
        <v>10.645278072004229</v>
      </c>
      <c r="L109" s="165">
        <f t="shared" si="105"/>
        <v>10.785934470814537</v>
      </c>
      <c r="M109" s="184">
        <f t="shared" si="105"/>
        <v>11.00668101361082</v>
      </c>
      <c r="O109" s="34">
        <f t="shared" si="111"/>
        <v>2.046614907531626E-2</v>
      </c>
    </row>
    <row r="110" spans="1:15" ht="20.100000000000001" customHeight="1" thickBot="1" x14ac:dyDescent="0.3">
      <c r="A110" s="5" t="s">
        <v>8</v>
      </c>
      <c r="B110" s="6"/>
      <c r="C110" s="113">
        <f t="shared" si="108"/>
        <v>3.5011749527715064</v>
      </c>
      <c r="D110" s="133">
        <f t="shared" si="108"/>
        <v>2.6659959758551306</v>
      </c>
      <c r="E110" s="133">
        <f t="shared" si="105"/>
        <v>2.6054427545742298</v>
      </c>
      <c r="F110" s="133">
        <f t="shared" si="105"/>
        <v>2.2210337066591532</v>
      </c>
      <c r="G110" s="133">
        <f t="shared" ref="G110" si="126">G63/G16</f>
        <v>2.3463848720800891</v>
      </c>
      <c r="H110" s="133"/>
      <c r="I110" s="133"/>
      <c r="J110" s="133"/>
      <c r="K110" s="125"/>
      <c r="L110" s="200"/>
      <c r="M110" s="185"/>
      <c r="O110" s="23"/>
    </row>
    <row r="111" spans="1:15" ht="20.100000000000001" customHeight="1" thickBot="1" x14ac:dyDescent="0.3">
      <c r="A111" s="24"/>
      <c r="B111" t="s">
        <v>84</v>
      </c>
      <c r="C111" s="243">
        <f t="shared" si="108"/>
        <v>3.5011749527715064</v>
      </c>
      <c r="D111" s="244">
        <f t="shared" si="108"/>
        <v>2.6659959758551306</v>
      </c>
      <c r="E111" s="244">
        <f t="shared" si="105"/>
        <v>2.6054427545742298</v>
      </c>
      <c r="F111" s="244">
        <f t="shared" si="105"/>
        <v>2.2210337066591532</v>
      </c>
      <c r="G111" s="244">
        <f t="shared" ref="G111" si="127">G64/G17</f>
        <v>2.3463848720800891</v>
      </c>
      <c r="H111" s="244"/>
      <c r="I111" s="244"/>
      <c r="J111" s="244"/>
      <c r="K111" s="118"/>
      <c r="L111" s="165"/>
      <c r="M111" s="184"/>
      <c r="O111" s="316"/>
    </row>
    <row r="112" spans="1:15" ht="20.100000000000001" customHeight="1" thickBot="1" x14ac:dyDescent="0.3">
      <c r="A112" s="5" t="s">
        <v>15</v>
      </c>
      <c r="B112" s="6"/>
      <c r="C112" s="113">
        <f t="shared" si="108"/>
        <v>10.028136994390316</v>
      </c>
      <c r="D112" s="133">
        <f t="shared" si="108"/>
        <v>6.7565890903751562</v>
      </c>
      <c r="E112" s="133">
        <f t="shared" si="105"/>
        <v>7.4121746431570106</v>
      </c>
      <c r="F112" s="133">
        <f t="shared" si="105"/>
        <v>8.079265819361817</v>
      </c>
      <c r="G112" s="133">
        <f t="shared" ref="G112:H112" si="128">G65/G18</f>
        <v>8.3333518036238718</v>
      </c>
      <c r="H112" s="133">
        <f t="shared" si="128"/>
        <v>7.0151195176445382</v>
      </c>
      <c r="I112" s="133">
        <f t="shared" ref="I112:J112" si="129">I65/I18</f>
        <v>8.2563273550490202</v>
      </c>
      <c r="J112" s="133">
        <f t="shared" si="129"/>
        <v>9.4053035003505236</v>
      </c>
      <c r="K112" s="125">
        <f t="shared" si="108"/>
        <v>10.312610324096559</v>
      </c>
      <c r="L112" s="200">
        <f t="shared" si="105"/>
        <v>10.336022567137926</v>
      </c>
      <c r="M112" s="185">
        <f t="shared" si="105"/>
        <v>14.922563253762277</v>
      </c>
      <c r="O112" s="23">
        <f t="shared" si="111"/>
        <v>0.44374329262850842</v>
      </c>
    </row>
    <row r="113" spans="1:15" ht="20.100000000000001" customHeight="1" x14ac:dyDescent="0.25">
      <c r="A113" s="24"/>
      <c r="B113" t="s">
        <v>84</v>
      </c>
      <c r="C113" s="243">
        <f t="shared" si="108"/>
        <v>10.740341753343239</v>
      </c>
      <c r="D113" s="244">
        <f t="shared" si="108"/>
        <v>6.7255351331530457</v>
      </c>
      <c r="E113" s="244">
        <f t="shared" si="105"/>
        <v>6.4315730019768429</v>
      </c>
      <c r="F113" s="244">
        <f t="shared" si="105"/>
        <v>7.5746706032697304</v>
      </c>
      <c r="G113" s="244">
        <f t="shared" ref="G113:H113" si="130">G66/G19</f>
        <v>7.2486208798786373</v>
      </c>
      <c r="H113" s="244">
        <f t="shared" si="130"/>
        <v>6.6711844915393463</v>
      </c>
      <c r="I113" s="244">
        <f t="shared" ref="I113:J113" si="131">I66/I19</f>
        <v>8.1148107003066468</v>
      </c>
      <c r="J113" s="244">
        <f t="shared" si="131"/>
        <v>8.8426629416728648</v>
      </c>
      <c r="K113" s="118">
        <f t="shared" si="108"/>
        <v>10.59919742610241</v>
      </c>
      <c r="L113" s="165">
        <f t="shared" si="105"/>
        <v>10.753265615300299</v>
      </c>
      <c r="M113" s="184">
        <f t="shared" si="105"/>
        <v>3.6599766232967297</v>
      </c>
      <c r="O113" s="241">
        <f t="shared" si="111"/>
        <v>-0.65964045209772115</v>
      </c>
    </row>
    <row r="114" spans="1:15" ht="20.100000000000001" customHeight="1" thickBot="1" x14ac:dyDescent="0.3">
      <c r="A114" s="24"/>
      <c r="B114" t="s">
        <v>85</v>
      </c>
      <c r="C114" s="243">
        <f t="shared" si="108"/>
        <v>5.0751526538280887</v>
      </c>
      <c r="D114" s="244">
        <f t="shared" si="108"/>
        <v>6.8814746543778798</v>
      </c>
      <c r="E114" s="244">
        <f t="shared" si="105"/>
        <v>10.251349141455437</v>
      </c>
      <c r="F114" s="244">
        <f t="shared" si="105"/>
        <v>9.7409664780148013</v>
      </c>
      <c r="G114" s="244">
        <f t="shared" ref="G114:H114" si="132">G67/G20</f>
        <v>9.5849544496161041</v>
      </c>
      <c r="H114" s="244">
        <f t="shared" si="132"/>
        <v>8.0210210210210207</v>
      </c>
      <c r="I114" s="244">
        <f t="shared" ref="I114:J114" si="133">I67/I20</f>
        <v>9.0544858629151506</v>
      </c>
      <c r="J114" s="244">
        <f t="shared" si="133"/>
        <v>11.511938863098102</v>
      </c>
      <c r="K114" s="118">
        <f t="shared" si="108"/>
        <v>9.568809632253922</v>
      </c>
      <c r="L114" s="165">
        <f t="shared" si="105"/>
        <v>8.2800820873731666</v>
      </c>
      <c r="M114" s="184">
        <f t="shared" si="105"/>
        <v>16.236669460031255</v>
      </c>
      <c r="O114" s="34">
        <f t="shared" si="111"/>
        <v>0.96093097733796673</v>
      </c>
    </row>
    <row r="115" spans="1:15" ht="20.100000000000001" customHeight="1" thickBot="1" x14ac:dyDescent="0.3">
      <c r="A115" s="5" t="s">
        <v>18</v>
      </c>
      <c r="B115" s="6"/>
      <c r="C115" s="113">
        <f t="shared" si="108"/>
        <v>2.5565231547833585</v>
      </c>
      <c r="D115" s="133">
        <f t="shared" si="108"/>
        <v>3.3287498623254157</v>
      </c>
      <c r="E115" s="133">
        <f t="shared" si="105"/>
        <v>3.2278217788349703</v>
      </c>
      <c r="F115" s="133">
        <f t="shared" si="105"/>
        <v>3.3963630686523398</v>
      </c>
      <c r="G115" s="133">
        <f t="shared" ref="G115:H115" si="134">G68/G21</f>
        <v>3.9662012137958258</v>
      </c>
      <c r="H115" s="133">
        <f t="shared" si="134"/>
        <v>5.4860148948133372</v>
      </c>
      <c r="I115" s="133">
        <f t="shared" ref="I115:J115" si="135">I68/I21</f>
        <v>7.8619032430587108</v>
      </c>
      <c r="J115" s="133">
        <f t="shared" si="135"/>
        <v>6.7232690739535395</v>
      </c>
      <c r="K115" s="125">
        <f t="shared" si="108"/>
        <v>7.897011341295606</v>
      </c>
      <c r="L115" s="200">
        <f t="shared" si="105"/>
        <v>6.4053311648986879</v>
      </c>
      <c r="M115" s="185">
        <f t="shared" si="105"/>
        <v>7.8650548333247023</v>
      </c>
      <c r="O115" s="23">
        <f t="shared" si="111"/>
        <v>0.22789199041344221</v>
      </c>
    </row>
    <row r="116" spans="1:15" ht="20.100000000000001" customHeight="1" x14ac:dyDescent="0.25">
      <c r="A116" s="24"/>
      <c r="B116" t="s">
        <v>84</v>
      </c>
      <c r="C116" s="243">
        <f t="shared" si="108"/>
        <v>1.7939831246105165</v>
      </c>
      <c r="D116" s="244">
        <f t="shared" si="108"/>
        <v>2.0244388159548348</v>
      </c>
      <c r="E116" s="244">
        <f t="shared" si="105"/>
        <v>1.8923411589803139</v>
      </c>
      <c r="F116" s="244">
        <f t="shared" si="105"/>
        <v>2.0508635241518101</v>
      </c>
      <c r="G116" s="244">
        <f t="shared" ref="G116:H116" si="136">G69/G22</f>
        <v>2.6179499326365159</v>
      </c>
      <c r="H116" s="244">
        <f t="shared" si="136"/>
        <v>3.412603883754878</v>
      </c>
      <c r="I116" s="244">
        <f t="shared" ref="I116:J116" si="137">I69/I22</f>
        <v>6.1080881398218496</v>
      </c>
      <c r="J116" s="244">
        <f t="shared" si="137"/>
        <v>7.5504028956877187</v>
      </c>
      <c r="K116" s="118">
        <f t="shared" si="108"/>
        <v>11.502376051374444</v>
      </c>
      <c r="L116" s="165">
        <f t="shared" si="105"/>
        <v>11.219227699305893</v>
      </c>
      <c r="M116" s="184">
        <f t="shared" si="105"/>
        <v>12.244694502282755</v>
      </c>
      <c r="O116" s="241">
        <f t="shared" si="111"/>
        <v>9.1402619722238537E-2</v>
      </c>
    </row>
    <row r="117" spans="1:15" ht="20.100000000000001" customHeight="1" thickBot="1" x14ac:dyDescent="0.3">
      <c r="A117" s="24"/>
      <c r="B117" t="s">
        <v>85</v>
      </c>
      <c r="C117" s="243">
        <f t="shared" si="108"/>
        <v>4.7092063606274284</v>
      </c>
      <c r="D117" s="244">
        <f t="shared" si="108"/>
        <v>6.0770926186964775</v>
      </c>
      <c r="E117" s="244">
        <f t="shared" si="108"/>
        <v>6.6705595715119905</v>
      </c>
      <c r="F117" s="244">
        <f t="shared" si="108"/>
        <v>6.1223362192028423</v>
      </c>
      <c r="G117" s="244">
        <f t="shared" ref="G117:H117" si="138">G70/G23</f>
        <v>5.8859287395472553</v>
      </c>
      <c r="H117" s="244">
        <f t="shared" si="138"/>
        <v>7.2242987464468031</v>
      </c>
      <c r="I117" s="244">
        <f t="shared" ref="I117:J117" si="139">I70/I23</f>
        <v>8.4599416284064866</v>
      </c>
      <c r="J117" s="244">
        <f t="shared" si="139"/>
        <v>6.5994394964190644</v>
      </c>
      <c r="K117" s="118">
        <f t="shared" si="108"/>
        <v>7.4123354442528058</v>
      </c>
      <c r="L117" s="165">
        <f t="shared" si="108"/>
        <v>5.8248214117111896</v>
      </c>
      <c r="M117" s="184">
        <f t="shared" si="108"/>
        <v>7.3294280563567051</v>
      </c>
      <c r="O117" s="34">
        <f t="shared" si="111"/>
        <v>0.25830948938973547</v>
      </c>
    </row>
    <row r="118" spans="1:15" ht="20.100000000000001" customHeight="1" thickBot="1" x14ac:dyDescent="0.3">
      <c r="A118" s="5" t="s">
        <v>19</v>
      </c>
      <c r="B118" s="6"/>
      <c r="C118" s="113">
        <f t="shared" ref="C118:M133" si="140">C71/C24</f>
        <v>5.3955760221934037</v>
      </c>
      <c r="D118" s="133">
        <f t="shared" si="140"/>
        <v>5.1799325929553977</v>
      </c>
      <c r="E118" s="133">
        <f t="shared" si="140"/>
        <v>4.7635860641355796</v>
      </c>
      <c r="F118" s="133">
        <f t="shared" si="140"/>
        <v>4.9454734137691387</v>
      </c>
      <c r="G118" s="133">
        <f t="shared" ref="G118:H118" si="141">G71/G24</f>
        <v>4.481723753518013</v>
      </c>
      <c r="H118" s="133">
        <f t="shared" si="141"/>
        <v>4.4946541404210185</v>
      </c>
      <c r="I118" s="133">
        <f t="shared" ref="I118:J118" si="142">I71/I24</f>
        <v>5.5850204757747814</v>
      </c>
      <c r="J118" s="133">
        <f t="shared" si="142"/>
        <v>6.5143430792904828</v>
      </c>
      <c r="K118" s="125">
        <f t="shared" si="140"/>
        <v>7.4871292969740413</v>
      </c>
      <c r="L118" s="200">
        <f t="shared" si="140"/>
        <v>7.3355091613400996</v>
      </c>
      <c r="M118" s="185">
        <f t="shared" si="140"/>
        <v>8.263286902566108</v>
      </c>
      <c r="O118" s="23">
        <f t="shared" si="111"/>
        <v>0.12647762013789318</v>
      </c>
    </row>
    <row r="119" spans="1:15" ht="20.100000000000001" customHeight="1" x14ac:dyDescent="0.25">
      <c r="A119" s="24"/>
      <c r="B119" t="s">
        <v>84</v>
      </c>
      <c r="C119" s="243">
        <f t="shared" si="140"/>
        <v>2.3501310250034941</v>
      </c>
      <c r="D119" s="244">
        <f t="shared" si="140"/>
        <v>1.7205061094403147</v>
      </c>
      <c r="E119" s="244">
        <f t="shared" si="140"/>
        <v>2.0100056006192144</v>
      </c>
      <c r="F119" s="244">
        <f t="shared" si="140"/>
        <v>2.230289238526634</v>
      </c>
      <c r="G119" s="244">
        <f t="shared" ref="G119:H119" si="143">G72/G25</f>
        <v>2.174360812613283</v>
      </c>
      <c r="H119" s="244">
        <f t="shared" si="143"/>
        <v>2.1928423228582279</v>
      </c>
      <c r="I119" s="244">
        <f t="shared" ref="I119:J119" si="144">I72/I25</f>
        <v>2.323481010550061</v>
      </c>
      <c r="J119" s="244">
        <f t="shared" si="144"/>
        <v>2.5476025096079566</v>
      </c>
      <c r="K119" s="118">
        <f t="shared" si="140"/>
        <v>2.2304198740572372</v>
      </c>
      <c r="L119" s="165">
        <f t="shared" si="140"/>
        <v>2.642910694481821</v>
      </c>
      <c r="M119" s="184">
        <f t="shared" si="140"/>
        <v>2.0140361129219984</v>
      </c>
      <c r="O119" s="241">
        <f t="shared" si="111"/>
        <v>-0.23794772289236288</v>
      </c>
    </row>
    <row r="120" spans="1:15" ht="20.100000000000001" customHeight="1" thickBot="1" x14ac:dyDescent="0.3">
      <c r="A120" s="24"/>
      <c r="B120" t="s">
        <v>85</v>
      </c>
      <c r="C120" s="243">
        <f t="shared" si="140"/>
        <v>6.4409355529930119</v>
      </c>
      <c r="D120" s="244">
        <f t="shared" si="140"/>
        <v>6.5434216445544982</v>
      </c>
      <c r="E120" s="244">
        <f t="shared" si="140"/>
        <v>6.7307329000306231</v>
      </c>
      <c r="F120" s="244">
        <f t="shared" si="140"/>
        <v>6.7560384242543554</v>
      </c>
      <c r="G120" s="244">
        <f t="shared" ref="G120:H120" si="145">G73/G26</f>
        <v>5.5997589547336375</v>
      </c>
      <c r="H120" s="244">
        <f t="shared" si="145"/>
        <v>5.4410568685003211</v>
      </c>
      <c r="I120" s="244">
        <f t="shared" ref="I120:J120" si="146">I73/I26</f>
        <v>6.810651692921831</v>
      </c>
      <c r="J120" s="244">
        <f t="shared" si="146"/>
        <v>7.682910536324373</v>
      </c>
      <c r="K120" s="118">
        <f t="shared" si="140"/>
        <v>8.7199379870670821</v>
      </c>
      <c r="L120" s="165">
        <f t="shared" si="140"/>
        <v>8.952324931057726</v>
      </c>
      <c r="M120" s="184">
        <f t="shared" si="140"/>
        <v>10.233857511013399</v>
      </c>
      <c r="O120" s="34">
        <f t="shared" si="111"/>
        <v>0.14315081164108939</v>
      </c>
    </row>
    <row r="121" spans="1:15" ht="20.100000000000001" customHeight="1" thickBot="1" x14ac:dyDescent="0.3">
      <c r="A121" s="5" t="s">
        <v>83</v>
      </c>
      <c r="B121" s="6"/>
      <c r="C121" s="113">
        <f t="shared" si="140"/>
        <v>5.2504744138606689</v>
      </c>
      <c r="D121" s="133">
        <f t="shared" si="140"/>
        <v>5.4676832997077218</v>
      </c>
      <c r="E121" s="133">
        <f t="shared" si="140"/>
        <v>4.886341132332082</v>
      </c>
      <c r="F121" s="133">
        <f t="shared" si="140"/>
        <v>6.1665436493752672</v>
      </c>
      <c r="G121" s="133">
        <f t="shared" ref="G121:H121" si="147">G74/G27</f>
        <v>6.0691196351111474</v>
      </c>
      <c r="H121" s="133">
        <f t="shared" si="147"/>
        <v>5.1573648389618274</v>
      </c>
      <c r="I121" s="133">
        <f t="shared" ref="I121:J121" si="148">I74/I27</f>
        <v>5.157165094533827</v>
      </c>
      <c r="J121" s="133">
        <f t="shared" si="148"/>
        <v>5.6496605374697166</v>
      </c>
      <c r="K121" s="125">
        <f t="shared" si="140"/>
        <v>8.1461704080611934</v>
      </c>
      <c r="L121" s="200">
        <f t="shared" si="140"/>
        <v>7.9143602664496457</v>
      </c>
      <c r="M121" s="185">
        <f t="shared" si="140"/>
        <v>7.0827546409283109</v>
      </c>
      <c r="O121" s="23">
        <f t="shared" si="111"/>
        <v>-0.10507553327419984</v>
      </c>
    </row>
    <row r="122" spans="1:15" ht="20.100000000000001" customHeight="1" x14ac:dyDescent="0.25">
      <c r="A122" s="24"/>
      <c r="B122" t="s">
        <v>84</v>
      </c>
      <c r="C122" s="243">
        <f t="shared" si="140"/>
        <v>2.426612205670351</v>
      </c>
      <c r="D122" s="244">
        <f t="shared" si="140"/>
        <v>2.9680003511621273</v>
      </c>
      <c r="E122" s="244">
        <f t="shared" si="140"/>
        <v>3.2657471766053794</v>
      </c>
      <c r="F122" s="244">
        <f t="shared" si="140"/>
        <v>3.078029076092117</v>
      </c>
      <c r="G122" s="244">
        <f t="shared" ref="G122:H122" si="149">G75/G28</f>
        <v>3.2907027153363919</v>
      </c>
      <c r="H122" s="244">
        <f t="shared" si="149"/>
        <v>2.7581557874861118</v>
      </c>
      <c r="I122" s="244">
        <f t="shared" ref="I122:J122" si="150">I75/I28</f>
        <v>2.6780538021935274</v>
      </c>
      <c r="J122" s="244">
        <f t="shared" si="150"/>
        <v>2.6177303088542745</v>
      </c>
      <c r="K122" s="118">
        <f t="shared" si="140"/>
        <v>3.3304819017424769</v>
      </c>
      <c r="L122" s="165">
        <f t="shared" si="140"/>
        <v>2.9207175498067381</v>
      </c>
      <c r="M122" s="184">
        <f t="shared" si="140"/>
        <v>3.400191431571959</v>
      </c>
      <c r="O122" s="241">
        <f t="shared" si="111"/>
        <v>0.16416304335794035</v>
      </c>
    </row>
    <row r="123" spans="1:15" ht="20.100000000000001" customHeight="1" thickBot="1" x14ac:dyDescent="0.3">
      <c r="A123" s="24"/>
      <c r="B123" t="s">
        <v>85</v>
      </c>
      <c r="C123" s="243">
        <f t="shared" si="140"/>
        <v>6.3447256205426141</v>
      </c>
      <c r="D123" s="244">
        <f t="shared" si="140"/>
        <v>6.1702237903723258</v>
      </c>
      <c r="E123" s="244">
        <f t="shared" si="140"/>
        <v>7.2638373075839455</v>
      </c>
      <c r="F123" s="244">
        <f t="shared" si="140"/>
        <v>8.2943623749644892</v>
      </c>
      <c r="G123" s="244">
        <f t="shared" ref="G123:H123" si="151">G76/G29</f>
        <v>7.3281471270022669</v>
      </c>
      <c r="H123" s="244">
        <f t="shared" si="151"/>
        <v>6.4263712942057687</v>
      </c>
      <c r="I123" s="244">
        <f t="shared" ref="I123:J123" si="152">I76/I29</f>
        <v>6.1861453045021966</v>
      </c>
      <c r="J123" s="244">
        <f t="shared" si="152"/>
        <v>6.8774117975208471</v>
      </c>
      <c r="K123" s="118">
        <f t="shared" si="140"/>
        <v>9.3104564305248765</v>
      </c>
      <c r="L123" s="165">
        <f t="shared" si="140"/>
        <v>9.244621924223221</v>
      </c>
      <c r="M123" s="184">
        <f t="shared" si="140"/>
        <v>8.3812200047226142</v>
      </c>
      <c r="O123" s="34">
        <f t="shared" si="111"/>
        <v>-9.3395049205666048E-2</v>
      </c>
    </row>
    <row r="124" spans="1:15" ht="20.100000000000001" customHeight="1" thickBot="1" x14ac:dyDescent="0.3">
      <c r="A124" s="5" t="s">
        <v>9</v>
      </c>
      <c r="B124" s="6"/>
      <c r="C124" s="113">
        <f t="shared" si="140"/>
        <v>4.2926865832174128</v>
      </c>
      <c r="D124" s="133">
        <f t="shared" si="140"/>
        <v>4.3303673697966829</v>
      </c>
      <c r="E124" s="133">
        <f t="shared" si="140"/>
        <v>4.5876927752226218</v>
      </c>
      <c r="F124" s="133">
        <f t="shared" si="140"/>
        <v>4.4357436801881249</v>
      </c>
      <c r="G124" s="133">
        <f t="shared" ref="G124:H124" si="153">G77/G30</f>
        <v>3.9297965280126252</v>
      </c>
      <c r="H124" s="133">
        <f t="shared" si="153"/>
        <v>4.5109499253330583</v>
      </c>
      <c r="I124" s="133">
        <f t="shared" ref="I124:J124" si="154">I77/I30</f>
        <v>5.388764536005918</v>
      </c>
      <c r="J124" s="133">
        <f t="shared" si="154"/>
        <v>5.5032936516647233</v>
      </c>
      <c r="K124" s="125">
        <f t="shared" si="140"/>
        <v>5.8324512498596439</v>
      </c>
      <c r="L124" s="200">
        <f t="shared" si="140"/>
        <v>6.2836487562210337</v>
      </c>
      <c r="M124" s="185">
        <f t="shared" si="140"/>
        <v>6.1134486804754937</v>
      </c>
      <c r="O124" s="23">
        <f t="shared" si="111"/>
        <v>-2.7086185486901365E-2</v>
      </c>
    </row>
    <row r="125" spans="1:15" ht="20.100000000000001" customHeight="1" x14ac:dyDescent="0.25">
      <c r="A125" s="24"/>
      <c r="B125" t="s">
        <v>84</v>
      </c>
      <c r="C125" s="243">
        <f t="shared" si="140"/>
        <v>4.0448386420193048</v>
      </c>
      <c r="D125" s="244">
        <f t="shared" si="140"/>
        <v>4.1957895610596871</v>
      </c>
      <c r="E125" s="244">
        <f t="shared" si="140"/>
        <v>4.4812776538001158</v>
      </c>
      <c r="F125" s="244">
        <f t="shared" si="140"/>
        <v>4.2935108295435862</v>
      </c>
      <c r="G125" s="244">
        <f t="shared" ref="G125:H125" si="155">G78/G31</f>
        <v>3.8041683885677293</v>
      </c>
      <c r="H125" s="244">
        <f t="shared" si="155"/>
        <v>4.2428125624244348</v>
      </c>
      <c r="I125" s="244">
        <f t="shared" ref="I125:J125" si="156">I78/I31</f>
        <v>5.1392082503629446</v>
      </c>
      <c r="J125" s="244">
        <f t="shared" si="156"/>
        <v>5.1908872721907171</v>
      </c>
      <c r="K125" s="118">
        <f t="shared" si="140"/>
        <v>5.4928856404005408</v>
      </c>
      <c r="L125" s="165">
        <f t="shared" si="140"/>
        <v>5.8809336572023927</v>
      </c>
      <c r="M125" s="184">
        <f t="shared" si="140"/>
        <v>5.67712376470012</v>
      </c>
      <c r="O125" s="241">
        <f t="shared" si="111"/>
        <v>-3.4656043475795074E-2</v>
      </c>
    </row>
    <row r="126" spans="1:15" ht="20.100000000000001" customHeight="1" thickBot="1" x14ac:dyDescent="0.3">
      <c r="A126" s="24"/>
      <c r="B126" t="s">
        <v>85</v>
      </c>
      <c r="C126" s="243">
        <f t="shared" si="140"/>
        <v>7.6566687365798547</v>
      </c>
      <c r="D126" s="244">
        <f t="shared" si="140"/>
        <v>7.3523255133109533</v>
      </c>
      <c r="E126" s="244">
        <f t="shared" si="140"/>
        <v>6.8398369907983891</v>
      </c>
      <c r="F126" s="244">
        <f t="shared" si="140"/>
        <v>6.3968908904375734</v>
      </c>
      <c r="G126" s="244">
        <f t="shared" ref="G126:H126" si="157">G79/G32</f>
        <v>7.4706466654434793</v>
      </c>
      <c r="H126" s="244">
        <f t="shared" si="157"/>
        <v>8.7881363440959017</v>
      </c>
      <c r="I126" s="244">
        <f t="shared" ref="I126:J126" si="158">I79/I32</f>
        <v>8.4515954751351412</v>
      </c>
      <c r="J126" s="244">
        <f t="shared" si="158"/>
        <v>8.9944455178080442</v>
      </c>
      <c r="K126" s="118">
        <f t="shared" si="140"/>
        <v>11.086126163293166</v>
      </c>
      <c r="L126" s="165">
        <f t="shared" si="140"/>
        <v>11.049011804796612</v>
      </c>
      <c r="M126" s="184">
        <f t="shared" si="140"/>
        <v>11.366573299509403</v>
      </c>
      <c r="O126" s="34">
        <f t="shared" si="111"/>
        <v>2.8741167112784776E-2</v>
      </c>
    </row>
    <row r="127" spans="1:15" ht="20.100000000000001" customHeight="1" thickBot="1" x14ac:dyDescent="0.3">
      <c r="A127" s="5" t="s">
        <v>12</v>
      </c>
      <c r="B127" s="6"/>
      <c r="C127" s="113">
        <f t="shared" si="140"/>
        <v>3.7574468322224552</v>
      </c>
      <c r="D127" s="133">
        <f t="shared" si="140"/>
        <v>3.7704534225375128</v>
      </c>
      <c r="E127" s="133">
        <f t="shared" si="140"/>
        <v>3.7531063004621421</v>
      </c>
      <c r="F127" s="133">
        <f t="shared" si="140"/>
        <v>3.227103290015922</v>
      </c>
      <c r="G127" s="133">
        <f t="shared" ref="G127:H127" si="159">G80/G33</f>
        <v>3.0572923623670283</v>
      </c>
      <c r="H127" s="133">
        <f t="shared" si="159"/>
        <v>3.1149493838906142</v>
      </c>
      <c r="I127" s="133">
        <f t="shared" ref="I127:J127" si="160">I80/I33</f>
        <v>3.7097665558336299</v>
      </c>
      <c r="J127" s="133">
        <f t="shared" si="160"/>
        <v>4.1521377751866835</v>
      </c>
      <c r="K127" s="125">
        <f t="shared" si="140"/>
        <v>4.6740178374266348</v>
      </c>
      <c r="L127" s="200">
        <f t="shared" si="140"/>
        <v>4.5212455109085337</v>
      </c>
      <c r="M127" s="185">
        <f t="shared" si="140"/>
        <v>4.7390082622668341</v>
      </c>
      <c r="O127" s="23">
        <f t="shared" si="111"/>
        <v>4.8164327912053946E-2</v>
      </c>
    </row>
    <row r="128" spans="1:15" ht="20.100000000000001" customHeight="1" x14ac:dyDescent="0.25">
      <c r="A128" s="24"/>
      <c r="B128" t="s">
        <v>84</v>
      </c>
      <c r="C128" s="243">
        <f t="shared" si="140"/>
        <v>3.53861967929131</v>
      </c>
      <c r="D128" s="244">
        <f t="shared" si="140"/>
        <v>3.5439717284928807</v>
      </c>
      <c r="E128" s="244">
        <f t="shared" si="140"/>
        <v>3.4984735477994975</v>
      </c>
      <c r="F128" s="244">
        <f t="shared" si="140"/>
        <v>3.0085808027050058</v>
      </c>
      <c r="G128" s="244">
        <f t="shared" ref="G128:H128" si="161">G81/G34</f>
        <v>2.842220204944089</v>
      </c>
      <c r="H128" s="244">
        <f t="shared" si="161"/>
        <v>2.8931624364411754</v>
      </c>
      <c r="I128" s="244">
        <f t="shared" ref="I128:J128" si="162">I81/I34</f>
        <v>3.5220675468695095</v>
      </c>
      <c r="J128" s="244">
        <f t="shared" si="162"/>
        <v>3.931643967741882</v>
      </c>
      <c r="K128" s="118">
        <f t="shared" si="140"/>
        <v>4.3935609076724651</v>
      </c>
      <c r="L128" s="165">
        <f t="shared" si="140"/>
        <v>4.2745753516229428</v>
      </c>
      <c r="M128" s="184">
        <f t="shared" si="140"/>
        <v>4.4774422919872263</v>
      </c>
      <c r="O128" s="42">
        <f t="shared" si="111"/>
        <v>4.7458969295572334E-2</v>
      </c>
    </row>
    <row r="129" spans="1:15" ht="20.100000000000001" customHeight="1" thickBot="1" x14ac:dyDescent="0.3">
      <c r="A129" s="24"/>
      <c r="B129" t="s">
        <v>85</v>
      </c>
      <c r="C129" s="243">
        <f t="shared" si="140"/>
        <v>5.8274869076041673</v>
      </c>
      <c r="D129" s="244">
        <f t="shared" si="140"/>
        <v>6.1706525810709572</v>
      </c>
      <c r="E129" s="244">
        <f t="shared" si="140"/>
        <v>6.5230090224699726</v>
      </c>
      <c r="F129" s="244">
        <f t="shared" si="140"/>
        <v>7.1176370073806776</v>
      </c>
      <c r="G129" s="244">
        <f t="shared" ref="G129:H129" si="163">G82/G35</f>
        <v>6.7284532229279463</v>
      </c>
      <c r="H129" s="244">
        <f t="shared" si="163"/>
        <v>6.9926549776795479</v>
      </c>
      <c r="I129" s="244">
        <f t="shared" ref="I129:J129" si="164">I82/I35</f>
        <v>7.6089652207144312</v>
      </c>
      <c r="J129" s="244">
        <f t="shared" si="164"/>
        <v>7.7210639835456734</v>
      </c>
      <c r="K129" s="118">
        <f t="shared" si="140"/>
        <v>9.1816112881320606</v>
      </c>
      <c r="L129" s="165">
        <f t="shared" si="140"/>
        <v>8.7728668880103182</v>
      </c>
      <c r="M129" s="184">
        <f t="shared" si="140"/>
        <v>9.5707034044769603</v>
      </c>
      <c r="O129" s="159">
        <f t="shared" si="111"/>
        <v>9.0943647800814972E-2</v>
      </c>
    </row>
    <row r="130" spans="1:15" ht="20.100000000000001" customHeight="1" thickBot="1" x14ac:dyDescent="0.3">
      <c r="A130" s="5" t="s">
        <v>11</v>
      </c>
      <c r="B130" s="6"/>
      <c r="C130" s="113">
        <f t="shared" si="140"/>
        <v>3.4995901302247181</v>
      </c>
      <c r="D130" s="133">
        <f t="shared" si="140"/>
        <v>3.6172306493557351</v>
      </c>
      <c r="E130" s="133">
        <f t="shared" si="140"/>
        <v>3.6593951137034177</v>
      </c>
      <c r="F130" s="133">
        <f t="shared" si="140"/>
        <v>3.8105394511720654</v>
      </c>
      <c r="G130" s="133">
        <f t="shared" ref="G130:H130" si="165">G83/G36</f>
        <v>3.4404899265721021</v>
      </c>
      <c r="H130" s="133">
        <f t="shared" si="165"/>
        <v>3.5800973454808123</v>
      </c>
      <c r="I130" s="133">
        <f t="shared" ref="I130:J130" si="166">I83/I36</f>
        <v>4.0325419991111353</v>
      </c>
      <c r="J130" s="133">
        <f t="shared" si="166"/>
        <v>4.142633725625684</v>
      </c>
      <c r="K130" s="125">
        <f t="shared" si="140"/>
        <v>4.5602454582645517</v>
      </c>
      <c r="L130" s="200">
        <f t="shared" si="140"/>
        <v>4.7258316383275112</v>
      </c>
      <c r="M130" s="185">
        <f t="shared" si="140"/>
        <v>5.0655309713910617</v>
      </c>
      <c r="O130" s="23">
        <f t="shared" si="111"/>
        <v>7.1881387036414043E-2</v>
      </c>
    </row>
    <row r="131" spans="1:15" ht="20.100000000000001" customHeight="1" x14ac:dyDescent="0.25">
      <c r="A131" s="24"/>
      <c r="B131" t="s">
        <v>84</v>
      </c>
      <c r="C131" s="243">
        <f t="shared" si="140"/>
        <v>3.4083640351108162</v>
      </c>
      <c r="D131" s="244">
        <f t="shared" si="140"/>
        <v>3.5775403797372478</v>
      </c>
      <c r="E131" s="244">
        <f t="shared" si="140"/>
        <v>3.6305421680040419</v>
      </c>
      <c r="F131" s="244">
        <f t="shared" si="140"/>
        <v>3.741903559508474</v>
      </c>
      <c r="G131" s="244">
        <f t="shared" ref="G131:H131" si="167">G84/G37</f>
        <v>3.3950410876685271</v>
      </c>
      <c r="H131" s="244">
        <f t="shared" si="167"/>
        <v>3.5452806317591055</v>
      </c>
      <c r="I131" s="244">
        <f t="shared" ref="I131:J131" si="168">I84/I37</f>
        <v>4.0132328329387601</v>
      </c>
      <c r="J131" s="244">
        <f t="shared" si="168"/>
        <v>4.1198488241770068</v>
      </c>
      <c r="K131" s="118">
        <f t="shared" si="140"/>
        <v>4.5023160593992309</v>
      </c>
      <c r="L131" s="165">
        <f t="shared" si="140"/>
        <v>4.5609901084058739</v>
      </c>
      <c r="M131" s="184">
        <f t="shared" si="140"/>
        <v>4.8374913519028686</v>
      </c>
      <c r="O131" s="241">
        <f t="shared" si="111"/>
        <v>6.0623074579224528E-2</v>
      </c>
    </row>
    <row r="132" spans="1:15" ht="20.100000000000001" customHeight="1" thickBot="1" x14ac:dyDescent="0.3">
      <c r="A132" s="24"/>
      <c r="B132" t="s">
        <v>85</v>
      </c>
      <c r="C132" s="243">
        <f t="shared" si="140"/>
        <v>4.1623226960790083</v>
      </c>
      <c r="D132" s="244">
        <f t="shared" si="140"/>
        <v>3.8915702170283808</v>
      </c>
      <c r="E132" s="244">
        <f t="shared" si="140"/>
        <v>3.874407334071523</v>
      </c>
      <c r="F132" s="244">
        <f t="shared" si="140"/>
        <v>4.2834499211833652</v>
      </c>
      <c r="G132" s="244">
        <f t="shared" ref="G132:H132" si="169">G85/G38</f>
        <v>3.7529851266160175</v>
      </c>
      <c r="H132" s="244">
        <f t="shared" si="169"/>
        <v>3.8161204085975133</v>
      </c>
      <c r="I132" s="244">
        <f t="shared" ref="I132:J132" si="170">I85/I38</f>
        <v>4.1666943516857069</v>
      </c>
      <c r="J132" s="244">
        <f t="shared" si="170"/>
        <v>4.3052471404133454</v>
      </c>
      <c r="K132" s="118">
        <f t="shared" si="140"/>
        <v>4.9879530129375738</v>
      </c>
      <c r="L132" s="165">
        <f t="shared" si="140"/>
        <v>6.3129891335023913</v>
      </c>
      <c r="M132" s="184">
        <f t="shared" si="140"/>
        <v>7.5509225821595862</v>
      </c>
      <c r="O132" s="34">
        <f t="shared" si="111"/>
        <v>0.19609307452908606</v>
      </c>
    </row>
    <row r="133" spans="1:15" ht="20.100000000000001" customHeight="1" thickBot="1" x14ac:dyDescent="0.3">
      <c r="A133" s="5" t="s">
        <v>6</v>
      </c>
      <c r="B133" s="6"/>
      <c r="C133" s="113">
        <f t="shared" si="140"/>
        <v>4.721032914532131</v>
      </c>
      <c r="D133" s="133">
        <f t="shared" si="140"/>
        <v>5.2663767289432464</v>
      </c>
      <c r="E133" s="133">
        <f t="shared" si="140"/>
        <v>5.8535288582290521</v>
      </c>
      <c r="F133" s="133">
        <f t="shared" si="140"/>
        <v>6.0191776162717172</v>
      </c>
      <c r="G133" s="133">
        <f t="shared" ref="G133:H133" si="171">G86/G39</f>
        <v>5.2108803360939211</v>
      </c>
      <c r="H133" s="133">
        <f t="shared" si="171"/>
        <v>5.2995905110737507</v>
      </c>
      <c r="I133" s="133">
        <f t="shared" ref="I133:J133" si="172">I86/I39</f>
        <v>6.0028549767839143</v>
      </c>
      <c r="J133" s="133">
        <f t="shared" si="172"/>
        <v>6.3107394432649437</v>
      </c>
      <c r="K133" s="125">
        <f t="shared" si="140"/>
        <v>7.0715987890903111</v>
      </c>
      <c r="L133" s="200">
        <f t="shared" si="140"/>
        <v>7.4224588376871239</v>
      </c>
      <c r="M133" s="185">
        <f t="shared" si="140"/>
        <v>7.8184941629888476</v>
      </c>
      <c r="O133" s="23">
        <f t="shared" si="111"/>
        <v>5.335635184541223E-2</v>
      </c>
    </row>
    <row r="134" spans="1:15" ht="20.100000000000001" customHeight="1" x14ac:dyDescent="0.25">
      <c r="A134" s="24"/>
      <c r="B134" t="s">
        <v>84</v>
      </c>
      <c r="C134" s="243">
        <f t="shared" ref="C134:M141" si="173">C87/C40</f>
        <v>4.5598195089274833</v>
      </c>
      <c r="D134" s="244">
        <f t="shared" si="173"/>
        <v>5.1058624079565424</v>
      </c>
      <c r="E134" s="244">
        <f t="shared" si="173"/>
        <v>5.6401367347999942</v>
      </c>
      <c r="F134" s="244">
        <f t="shared" si="173"/>
        <v>5.7877716159014421</v>
      </c>
      <c r="G134" s="244">
        <f t="shared" ref="G134:H134" si="174">G87/G40</f>
        <v>5.0455744968725238</v>
      </c>
      <c r="H134" s="244">
        <f t="shared" si="174"/>
        <v>5.1280016920231288</v>
      </c>
      <c r="I134" s="244">
        <f t="shared" ref="I134:J134" si="175">I87/I40</f>
        <v>5.8662102812383345</v>
      </c>
      <c r="J134" s="244">
        <f t="shared" si="175"/>
        <v>6.1737959694430868</v>
      </c>
      <c r="K134" s="118">
        <f t="shared" si="173"/>
        <v>6.9817551616844202</v>
      </c>
      <c r="L134" s="165">
        <f t="shared" si="173"/>
        <v>7.3814965615828037</v>
      </c>
      <c r="M134" s="184">
        <f t="shared" si="173"/>
        <v>7.7009843731189003</v>
      </c>
      <c r="O134" s="241">
        <f t="shared" si="111"/>
        <v>4.3282254332932903E-2</v>
      </c>
    </row>
    <row r="135" spans="1:15" ht="20.100000000000001" customHeight="1" thickBot="1" x14ac:dyDescent="0.3">
      <c r="A135" s="24"/>
      <c r="B135" t="s">
        <v>85</v>
      </c>
      <c r="C135" s="243">
        <f t="shared" si="173"/>
        <v>5.1458242243880852</v>
      </c>
      <c r="D135" s="244">
        <f t="shared" si="173"/>
        <v>5.7257321272227033</v>
      </c>
      <c r="E135" s="244">
        <f t="shared" si="173"/>
        <v>6.5239417624862801</v>
      </c>
      <c r="F135" s="244">
        <f t="shared" si="173"/>
        <v>6.7535079756300425</v>
      </c>
      <c r="G135" s="244">
        <f t="shared" ref="G135:H135" si="176">G88/G41</f>
        <v>5.7534669784268271</v>
      </c>
      <c r="H135" s="244">
        <f t="shared" si="176"/>
        <v>5.8753001646754095</v>
      </c>
      <c r="I135" s="244">
        <f t="shared" ref="I135:J135" si="177">I88/I41</f>
        <v>6.4351494119590305</v>
      </c>
      <c r="J135" s="244">
        <f t="shared" si="177"/>
        <v>6.7265878647545936</v>
      </c>
      <c r="K135" s="118">
        <f t="shared" si="173"/>
        <v>7.3532571619409861</v>
      </c>
      <c r="L135" s="165">
        <f t="shared" si="173"/>
        <v>7.5463105490241889</v>
      </c>
      <c r="M135" s="184">
        <f t="shared" si="173"/>
        <v>8.1898235740216094</v>
      </c>
      <c r="O135" s="34">
        <f t="shared" si="111"/>
        <v>8.5275184584158559E-2</v>
      </c>
    </row>
    <row r="136" spans="1:15" ht="20.100000000000001" customHeight="1" thickBot="1" x14ac:dyDescent="0.3">
      <c r="A136" s="5" t="s">
        <v>7</v>
      </c>
      <c r="B136" s="6"/>
      <c r="C136" s="113">
        <f t="shared" si="173"/>
        <v>13.606317179877836</v>
      </c>
      <c r="D136" s="133">
        <f t="shared" si="173"/>
        <v>12.864860068951531</v>
      </c>
      <c r="E136" s="133">
        <f t="shared" si="173"/>
        <v>15.569859982213398</v>
      </c>
      <c r="F136" s="133">
        <f t="shared" si="173"/>
        <v>14.675860440346899</v>
      </c>
      <c r="G136" s="133">
        <f t="shared" ref="G136:H136" si="178">G89/G42</f>
        <v>13.064319030268306</v>
      </c>
      <c r="H136" s="133">
        <f t="shared" si="178"/>
        <v>12.607329984578895</v>
      </c>
      <c r="I136" s="133">
        <f t="shared" ref="I136:J136" si="179">I89/I42</f>
        <v>13.334914412467912</v>
      </c>
      <c r="J136" s="133">
        <f t="shared" si="179"/>
        <v>14.38930148747183</v>
      </c>
      <c r="K136" s="125">
        <f t="shared" si="173"/>
        <v>17.51182859723486</v>
      </c>
      <c r="L136" s="200">
        <f t="shared" si="173"/>
        <v>16.509962052298661</v>
      </c>
      <c r="M136" s="185">
        <f t="shared" si="173"/>
        <v>19.947747474855543</v>
      </c>
      <c r="O136" s="23">
        <f t="shared" si="111"/>
        <v>0.20822491364104881</v>
      </c>
    </row>
    <row r="137" spans="1:15" ht="20.100000000000001" customHeight="1" x14ac:dyDescent="0.25">
      <c r="A137" s="24"/>
      <c r="B137" t="s">
        <v>84</v>
      </c>
      <c r="C137" s="243">
        <f t="shared" si="173"/>
        <v>14.350304107937331</v>
      </c>
      <c r="D137" s="244">
        <f t="shared" si="173"/>
        <v>13.254032344608516</v>
      </c>
      <c r="E137" s="244">
        <f t="shared" si="173"/>
        <v>16.005821971273939</v>
      </c>
      <c r="F137" s="244">
        <f t="shared" si="173"/>
        <v>14.962971699296874</v>
      </c>
      <c r="G137" s="244">
        <f t="shared" ref="G137:H137" si="180">G90/G43</f>
        <v>13.322338568935427</v>
      </c>
      <c r="H137" s="244">
        <f t="shared" si="180"/>
        <v>12.841002476640774</v>
      </c>
      <c r="I137" s="244">
        <f t="shared" ref="I137:J137" si="181">I90/I43</f>
        <v>13.493080041503479</v>
      </c>
      <c r="J137" s="244">
        <f t="shared" si="181"/>
        <v>14.493358267803202</v>
      </c>
      <c r="K137" s="118">
        <f t="shared" si="173"/>
        <v>17.640305577759644</v>
      </c>
      <c r="L137" s="165">
        <f t="shared" si="173"/>
        <v>16.632086611720091</v>
      </c>
      <c r="M137" s="184">
        <f t="shared" si="173"/>
        <v>20.04441086989987</v>
      </c>
      <c r="O137" s="241">
        <f t="shared" si="111"/>
        <v>0.20516513278467571</v>
      </c>
    </row>
    <row r="138" spans="1:15" ht="20.100000000000001" customHeight="1" thickBot="1" x14ac:dyDescent="0.3">
      <c r="A138" s="24"/>
      <c r="B138" t="s">
        <v>85</v>
      </c>
      <c r="C138" s="243">
        <f t="shared" si="173"/>
        <v>5.5137378600481446</v>
      </c>
      <c r="D138" s="244">
        <f t="shared" si="173"/>
        <v>6.1936626195732156</v>
      </c>
      <c r="E138" s="244">
        <f t="shared" si="173"/>
        <v>6.5642748365134818</v>
      </c>
      <c r="F138" s="244">
        <f t="shared" si="173"/>
        <v>7.7352744919623904</v>
      </c>
      <c r="G138" s="244">
        <f t="shared" ref="G138:H138" si="182">G91/G44</f>
        <v>8.2624648876404496</v>
      </c>
      <c r="H138" s="244">
        <f t="shared" si="182"/>
        <v>6.8024935912374742</v>
      </c>
      <c r="I138" s="244">
        <f t="shared" ref="I138:J138" si="183">I91/I44</f>
        <v>10.173739791716983</v>
      </c>
      <c r="J138" s="244">
        <f t="shared" si="183"/>
        <v>10.260131530310977</v>
      </c>
      <c r="K138" s="118">
        <f t="shared" si="173"/>
        <v>11.587382189786892</v>
      </c>
      <c r="L138" s="165">
        <f t="shared" si="173"/>
        <v>11.388735077705322</v>
      </c>
      <c r="M138" s="184">
        <f t="shared" si="173"/>
        <v>13.848078355406937</v>
      </c>
      <c r="O138" s="34">
        <f t="shared" si="111"/>
        <v>0.21594525299969836</v>
      </c>
    </row>
    <row r="139" spans="1:15" ht="20.100000000000001" customHeight="1" thickBot="1" x14ac:dyDescent="0.3">
      <c r="A139" s="74" t="s">
        <v>20</v>
      </c>
      <c r="B139" s="100"/>
      <c r="C139" s="114">
        <f t="shared" si="173"/>
        <v>4.7569112942824816</v>
      </c>
      <c r="D139" s="115">
        <f t="shared" si="173"/>
        <v>5.1415914345030833</v>
      </c>
      <c r="E139" s="115">
        <f t="shared" si="173"/>
        <v>5.4155944930994329</v>
      </c>
      <c r="F139" s="115">
        <f t="shared" si="173"/>
        <v>5.4857998961083991</v>
      </c>
      <c r="G139" s="115">
        <f t="shared" ref="G139:H139" si="184">G92/G45</f>
        <v>4.8001473258470018</v>
      </c>
      <c r="H139" s="115">
        <f t="shared" si="184"/>
        <v>4.927343918472844</v>
      </c>
      <c r="I139" s="115">
        <f t="shared" ref="I139" si="185">I92/I45</f>
        <v>5.7101078473977855</v>
      </c>
      <c r="J139" s="115">
        <f>J92/J45</f>
        <v>6.0851788301580694</v>
      </c>
      <c r="K139" s="175">
        <f t="shared" si="173"/>
        <v>6.9774658636812905</v>
      </c>
      <c r="L139" s="201">
        <f t="shared" si="173"/>
        <v>7.2615200686645176</v>
      </c>
      <c r="M139" s="202">
        <f t="shared" si="173"/>
        <v>7.6614235762979019</v>
      </c>
      <c r="O139" s="128">
        <f t="shared" si="111"/>
        <v>5.5071597110786678E-2</v>
      </c>
    </row>
    <row r="140" spans="1:15" ht="20.100000000000001" customHeight="1" x14ac:dyDescent="0.25">
      <c r="A140" s="24"/>
      <c r="B140" t="s">
        <v>84</v>
      </c>
      <c r="C140" s="317">
        <f t="shared" si="173"/>
        <v>4.1281331506122632</v>
      </c>
      <c r="D140" s="318">
        <f t="shared" si="173"/>
        <v>4.474090918187315</v>
      </c>
      <c r="E140" s="318">
        <f t="shared" si="173"/>
        <v>4.7237006255893252</v>
      </c>
      <c r="F140" s="318">
        <f t="shared" si="173"/>
        <v>4.6644637939891123</v>
      </c>
      <c r="G140" s="318">
        <f t="shared" ref="G140:H140" si="186">G93/G46</f>
        <v>4.1303115336817093</v>
      </c>
      <c r="H140" s="318">
        <f t="shared" si="186"/>
        <v>4.2761958485544378</v>
      </c>
      <c r="I140" s="318">
        <f t="shared" ref="I140:J140" si="187">I93/I46</f>
        <v>4.9374537415629014</v>
      </c>
      <c r="J140" s="318">
        <f t="shared" si="187"/>
        <v>5.2306267697778601</v>
      </c>
      <c r="K140" s="319">
        <f t="shared" si="173"/>
        <v>5.9314682013704356</v>
      </c>
      <c r="L140" s="320">
        <f t="shared" si="173"/>
        <v>6.117004706268415</v>
      </c>
      <c r="M140" s="321">
        <f t="shared" si="173"/>
        <v>6.4606281629410498</v>
      </c>
      <c r="O140" s="241">
        <f t="shared" si="111"/>
        <v>5.6175117262948299E-2</v>
      </c>
    </row>
    <row r="141" spans="1:15" ht="20.100000000000001" customHeight="1" thickBot="1" x14ac:dyDescent="0.3">
      <c r="A141" s="31"/>
      <c r="B141" s="25" t="s">
        <v>85</v>
      </c>
      <c r="C141" s="245">
        <f t="shared" si="173"/>
        <v>5.5421843588111157</v>
      </c>
      <c r="D141" s="246">
        <f t="shared" si="173"/>
        <v>5.9504971717461377</v>
      </c>
      <c r="E141" s="246">
        <f t="shared" si="173"/>
        <v>6.3398117121222475</v>
      </c>
      <c r="F141" s="246">
        <f t="shared" si="173"/>
        <v>6.6284046144894235</v>
      </c>
      <c r="G141" s="246">
        <f t="shared" ref="G141:H141" si="188">G94/G47</f>
        <v>5.6970768792299262</v>
      </c>
      <c r="H141" s="246">
        <f t="shared" si="188"/>
        <v>5.7936494226773991</v>
      </c>
      <c r="I141" s="246">
        <f t="shared" ref="I141:J141" si="189">I94/I47</f>
        <v>6.6838240554319004</v>
      </c>
      <c r="J141" s="246">
        <f t="shared" si="189"/>
        <v>7.1340033413084756</v>
      </c>
      <c r="K141" s="122">
        <f t="shared" si="173"/>
        <v>8.2314772238781053</v>
      </c>
      <c r="L141" s="322">
        <f t="shared" si="173"/>
        <v>8.652112826222238</v>
      </c>
      <c r="M141" s="323">
        <f t="shared" si="173"/>
        <v>9.1314456376502076</v>
      </c>
      <c r="O141" s="34">
        <f t="shared" si="111"/>
        <v>5.5400665832193052E-2</v>
      </c>
    </row>
  </sheetData>
  <mergeCells count="56">
    <mergeCell ref="O99:O100"/>
    <mergeCell ref="G5:G6"/>
    <mergeCell ref="S5:S6"/>
    <mergeCell ref="G52:G53"/>
    <mergeCell ref="S52:S53"/>
    <mergeCell ref="J5:J6"/>
    <mergeCell ref="J52:J53"/>
    <mergeCell ref="J99:J100"/>
    <mergeCell ref="G99:G100"/>
    <mergeCell ref="H5:H6"/>
    <mergeCell ref="I5:I6"/>
    <mergeCell ref="L99:M99"/>
    <mergeCell ref="W52:W53"/>
    <mergeCell ref="X52:Y52"/>
    <mergeCell ref="W5:W6"/>
    <mergeCell ref="X5:Y5"/>
    <mergeCell ref="T5:T6"/>
    <mergeCell ref="V5:V6"/>
    <mergeCell ref="V52:V53"/>
    <mergeCell ref="AA52:AB52"/>
    <mergeCell ref="A99:B100"/>
    <mergeCell ref="C99:C100"/>
    <mergeCell ref="D99:D100"/>
    <mergeCell ref="E99:E100"/>
    <mergeCell ref="F99:F100"/>
    <mergeCell ref="H99:H100"/>
    <mergeCell ref="K52:K53"/>
    <mergeCell ref="L52:M52"/>
    <mergeCell ref="O52:O53"/>
    <mergeCell ref="P52:P53"/>
    <mergeCell ref="Q52:Q53"/>
    <mergeCell ref="R52:R53"/>
    <mergeCell ref="K99:K100"/>
    <mergeCell ref="U52:U53"/>
    <mergeCell ref="I99:I100"/>
    <mergeCell ref="AA5:AB5"/>
    <mergeCell ref="A52:B53"/>
    <mergeCell ref="C52:C53"/>
    <mergeCell ref="D52:D53"/>
    <mergeCell ref="E52:E53"/>
    <mergeCell ref="F52:F53"/>
    <mergeCell ref="H52:H53"/>
    <mergeCell ref="K5:K6"/>
    <mergeCell ref="L5:M5"/>
    <mergeCell ref="O5:O6"/>
    <mergeCell ref="P5:P6"/>
    <mergeCell ref="Q5:Q6"/>
    <mergeCell ref="R5:R6"/>
    <mergeCell ref="T52:T53"/>
    <mergeCell ref="U5:U6"/>
    <mergeCell ref="I52:I53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7D376A-F498-4A91-A234-2BB2837FC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O101:O141</xm:sqref>
        </x14:conditionalFormatting>
        <x14:conditionalFormatting xmlns:xm="http://schemas.microsoft.com/office/excel/2006/main">
          <x14:cfRule type="iconSet" priority="2" id="{75E48DE5-62E2-441C-B85B-11BBD2ED02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AA7:AB47</xm:sqref>
        </x14:conditionalFormatting>
        <x14:conditionalFormatting xmlns:xm="http://schemas.microsoft.com/office/excel/2006/main">
          <x14:cfRule type="iconSet" priority="1" id="{43B0F096-279F-4312-A1E4-4C7486F0C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AA54:AB94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AB141"/>
  <sheetViews>
    <sheetView topLeftCell="A127" workbookViewId="0">
      <selection activeCell="J108" sqref="J108"/>
    </sheetView>
  </sheetViews>
  <sheetFormatPr defaultRowHeight="15" x14ac:dyDescent="0.25"/>
  <cols>
    <col min="1" max="1" width="3.42578125" customWidth="1"/>
    <col min="2" max="2" width="19.5703125" customWidth="1"/>
    <col min="3" max="11" width="11.140625" customWidth="1"/>
    <col min="12" max="13" width="11.85546875" customWidth="1"/>
    <col min="14" max="14" width="2.5703125" customWidth="1"/>
    <col min="15" max="23" width="10.7109375" customWidth="1"/>
    <col min="24" max="25" width="11.85546875" customWidth="1"/>
    <col min="26" max="26" width="2.5703125" customWidth="1"/>
    <col min="27" max="28" width="11.140625" customWidth="1"/>
  </cols>
  <sheetData>
    <row r="1" spans="1:28" x14ac:dyDescent="0.25">
      <c r="A1" s="1" t="s">
        <v>59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">
        <v>92</v>
      </c>
    </row>
    <row r="4" spans="1:28" ht="15.75" thickBot="1" x14ac:dyDescent="0.3"/>
    <row r="5" spans="1:28" ht="24" customHeight="1" x14ac:dyDescent="0.25">
      <c r="A5" s="480" t="s">
        <v>35</v>
      </c>
      <c r="B5" s="510"/>
      <c r="C5" s="482">
        <v>2016</v>
      </c>
      <c r="D5" s="484">
        <v>2017</v>
      </c>
      <c r="E5" s="484">
        <v>2018</v>
      </c>
      <c r="F5" s="484">
        <v>2019</v>
      </c>
      <c r="G5" s="484">
        <v>2020</v>
      </c>
      <c r="H5" s="484">
        <v>2021</v>
      </c>
      <c r="I5" s="484">
        <v>2022</v>
      </c>
      <c r="J5" s="484">
        <v>2023</v>
      </c>
      <c r="K5" s="488">
        <v>2024</v>
      </c>
      <c r="L5" s="496" t="s">
        <v>90</v>
      </c>
      <c r="M5" s="497"/>
      <c r="O5" s="519">
        <v>2016</v>
      </c>
      <c r="P5" s="484">
        <v>2017</v>
      </c>
      <c r="Q5" s="484">
        <v>2018</v>
      </c>
      <c r="R5" s="505">
        <v>2019</v>
      </c>
      <c r="S5" s="486">
        <v>2020</v>
      </c>
      <c r="T5" s="486">
        <v>2021</v>
      </c>
      <c r="U5" s="486">
        <v>2022</v>
      </c>
      <c r="V5" s="486">
        <v>2023</v>
      </c>
      <c r="W5" s="503">
        <v>2024</v>
      </c>
      <c r="X5" s="496" t="str">
        <f>L5</f>
        <v>janeiro - março</v>
      </c>
      <c r="Y5" s="497"/>
      <c r="AA5" s="516" t="s">
        <v>91</v>
      </c>
      <c r="AB5" s="517"/>
    </row>
    <row r="6" spans="1:28" ht="21.75" customHeight="1" thickBot="1" x14ac:dyDescent="0.3">
      <c r="A6" s="511"/>
      <c r="B6" s="512"/>
      <c r="C6" s="513"/>
      <c r="D6" s="498"/>
      <c r="E6" s="498"/>
      <c r="F6" s="498"/>
      <c r="G6" s="498"/>
      <c r="H6" s="498"/>
      <c r="I6" s="498"/>
      <c r="J6" s="498"/>
      <c r="K6" s="518"/>
      <c r="L6" s="166">
        <v>2024</v>
      </c>
      <c r="M6" s="168">
        <v>2025</v>
      </c>
      <c r="O6" s="520"/>
      <c r="P6" s="498"/>
      <c r="Q6" s="498"/>
      <c r="R6" s="521"/>
      <c r="S6" s="507"/>
      <c r="T6" s="507"/>
      <c r="U6" s="507"/>
      <c r="V6" s="507"/>
      <c r="W6" s="522"/>
      <c r="X6" s="166">
        <v>2024</v>
      </c>
      <c r="Y6" s="168">
        <v>2025</v>
      </c>
      <c r="AA6" s="130" t="s">
        <v>0</v>
      </c>
      <c r="AB6" s="131" t="s">
        <v>37</v>
      </c>
    </row>
    <row r="7" spans="1:28" ht="20.100000000000001" customHeight="1" thickBot="1" x14ac:dyDescent="0.3">
      <c r="A7" s="5" t="s">
        <v>10</v>
      </c>
      <c r="B7" s="6"/>
      <c r="C7" s="13">
        <v>13923523</v>
      </c>
      <c r="D7" s="14">
        <v>14250667</v>
      </c>
      <c r="E7" s="14">
        <v>14740881</v>
      </c>
      <c r="F7" s="14">
        <v>15427097</v>
      </c>
      <c r="G7" s="14">
        <v>16506960</v>
      </c>
      <c r="H7" s="14">
        <v>16927304</v>
      </c>
      <c r="I7" s="14">
        <v>16428880.964</v>
      </c>
      <c r="J7" s="36">
        <v>15496123.509</v>
      </c>
      <c r="K7" s="15">
        <v>13713938.695000002</v>
      </c>
      <c r="L7" s="378">
        <v>1917131.3319999999</v>
      </c>
      <c r="M7" s="160">
        <v>1826598.3030000003</v>
      </c>
      <c r="O7" s="134">
        <f t="shared" ref="O7:U7" si="0">C7/C45</f>
        <v>0.16536349576249246</v>
      </c>
      <c r="P7" s="259">
        <f t="shared" si="0"/>
        <v>0.16833139212026724</v>
      </c>
      <c r="Q7" s="21">
        <f t="shared" si="0"/>
        <v>0.17126180081872189</v>
      </c>
      <c r="R7" s="21">
        <f t="shared" si="0"/>
        <v>0.1698304316496147</v>
      </c>
      <c r="S7" s="21">
        <f t="shared" si="0"/>
        <v>0.17460757547808103</v>
      </c>
      <c r="T7" s="401">
        <f t="shared" si="0"/>
        <v>0.16913629499685798</v>
      </c>
      <c r="U7" s="401">
        <f t="shared" si="0"/>
        <v>0.16839517927939734</v>
      </c>
      <c r="V7" s="401"/>
      <c r="W7" s="27">
        <f>K7/K45</f>
        <v>0.14529412174595338</v>
      </c>
      <c r="X7" s="20">
        <f>L7/L45</f>
        <v>0.12381860731341587</v>
      </c>
      <c r="Y7" s="234">
        <f>M7/M45</f>
        <v>0.1184453788208565</v>
      </c>
      <c r="AA7" s="102">
        <f>(M7-L7)/L7</f>
        <v>-4.7223175318695187E-2</v>
      </c>
      <c r="AB7" s="101">
        <f>(Y7-X7)*100</f>
        <v>-0.53732284925593765</v>
      </c>
    </row>
    <row r="8" spans="1:28" ht="20.100000000000001" customHeight="1" x14ac:dyDescent="0.25">
      <c r="A8" s="24"/>
      <c r="B8" t="s">
        <v>84</v>
      </c>
      <c r="C8" s="10">
        <v>381068</v>
      </c>
      <c r="D8" s="11">
        <v>358757</v>
      </c>
      <c r="E8" s="11">
        <v>453395</v>
      </c>
      <c r="F8" s="11">
        <v>486953</v>
      </c>
      <c r="G8" s="11">
        <v>446178</v>
      </c>
      <c r="H8" s="11">
        <v>591382</v>
      </c>
      <c r="I8" s="11">
        <v>831163.81200000003</v>
      </c>
      <c r="J8" s="35">
        <v>930771.62700000021</v>
      </c>
      <c r="K8" s="12">
        <v>811887.21699999971</v>
      </c>
      <c r="L8" s="212">
        <v>83557.269000000015</v>
      </c>
      <c r="M8" s="161">
        <v>85134.963999999993</v>
      </c>
      <c r="O8" s="77">
        <f t="shared" ref="O8:U8" si="1">C8/C7</f>
        <v>2.7368648006686237E-2</v>
      </c>
      <c r="P8" s="37">
        <f t="shared" si="1"/>
        <v>2.5174751469527707E-2</v>
      </c>
      <c r="Q8" s="18">
        <f t="shared" si="1"/>
        <v>3.0757659599857025E-2</v>
      </c>
      <c r="R8" s="18">
        <f t="shared" si="1"/>
        <v>3.156478500135184E-2</v>
      </c>
      <c r="S8" s="18">
        <f t="shared" si="1"/>
        <v>2.7029689294697509E-2</v>
      </c>
      <c r="T8" s="395">
        <f t="shared" si="1"/>
        <v>3.4936573479155332E-2</v>
      </c>
      <c r="U8" s="395">
        <f t="shared" si="1"/>
        <v>5.0591626649514269E-2</v>
      </c>
      <c r="V8" s="395"/>
      <c r="W8" s="172">
        <f>K8/K7</f>
        <v>5.9201607580177361E-2</v>
      </c>
      <c r="X8" s="96">
        <f>L8/L7</f>
        <v>4.3584530493709556E-2</v>
      </c>
      <c r="Y8" s="78">
        <f>M8/M7</f>
        <v>4.6608476456030071E-2</v>
      </c>
      <c r="AA8" s="107">
        <f t="shared" ref="AA8:AA47" si="2">(M8-L8)/L8</f>
        <v>1.888160083355498E-2</v>
      </c>
      <c r="AB8" s="104">
        <f t="shared" ref="AB8:AB47" si="3">(Y8-X8)*100</f>
        <v>0.3023945962320515</v>
      </c>
    </row>
    <row r="9" spans="1:28" ht="20.100000000000001" customHeight="1" thickBot="1" x14ac:dyDescent="0.3">
      <c r="A9" s="24"/>
      <c r="B9" t="s">
        <v>85</v>
      </c>
      <c r="C9" s="10">
        <v>13542455</v>
      </c>
      <c r="D9" s="11">
        <v>13891910</v>
      </c>
      <c r="E9" s="11">
        <v>14287486</v>
      </c>
      <c r="F9" s="11">
        <v>14940144</v>
      </c>
      <c r="G9" s="11">
        <v>16060782</v>
      </c>
      <c r="H9" s="11">
        <v>16335922</v>
      </c>
      <c r="I9" s="11">
        <v>15597717.151999999</v>
      </c>
      <c r="J9" s="35">
        <v>14565351.881999999</v>
      </c>
      <c r="K9" s="12">
        <v>12902051.478000002</v>
      </c>
      <c r="L9" s="212">
        <v>1833574.0629999998</v>
      </c>
      <c r="M9" s="161">
        <v>1741463.3390000004</v>
      </c>
      <c r="O9" s="77">
        <f t="shared" ref="O9:U9" si="4">C9/C7</f>
        <v>0.97263135199331374</v>
      </c>
      <c r="P9" s="37">
        <f t="shared" si="4"/>
        <v>0.97482524853047225</v>
      </c>
      <c r="Q9" s="18">
        <f t="shared" si="4"/>
        <v>0.96924234040014301</v>
      </c>
      <c r="R9" s="18">
        <f t="shared" si="4"/>
        <v>0.96843521499864815</v>
      </c>
      <c r="S9" s="18">
        <f t="shared" si="4"/>
        <v>0.97297031070530249</v>
      </c>
      <c r="T9" s="395">
        <f t="shared" si="4"/>
        <v>0.96506342652084465</v>
      </c>
      <c r="U9" s="395">
        <f t="shared" si="4"/>
        <v>0.94940837335048567</v>
      </c>
      <c r="V9" s="395"/>
      <c r="W9" s="172">
        <f>K9/K7</f>
        <v>0.94079839241982266</v>
      </c>
      <c r="X9" s="96">
        <f>L9/L7</f>
        <v>0.95641546950629042</v>
      </c>
      <c r="Y9" s="78">
        <f>M9/M7</f>
        <v>0.95339152354396994</v>
      </c>
      <c r="AA9" s="105">
        <f t="shared" si="2"/>
        <v>-5.0235616798207004E-2</v>
      </c>
      <c r="AB9" s="104">
        <f t="shared" si="3"/>
        <v>-0.30239459623204734</v>
      </c>
    </row>
    <row r="10" spans="1:28" ht="20.100000000000001" customHeight="1" thickBot="1" x14ac:dyDescent="0.3">
      <c r="A10" s="5" t="s">
        <v>17</v>
      </c>
      <c r="B10" s="6"/>
      <c r="C10" s="13">
        <v>174272</v>
      </c>
      <c r="D10" s="14">
        <v>210679</v>
      </c>
      <c r="E10" s="14">
        <v>127287</v>
      </c>
      <c r="F10" s="14">
        <v>120389</v>
      </c>
      <c r="G10" s="14">
        <v>121021</v>
      </c>
      <c r="H10" s="14">
        <v>141038</v>
      </c>
      <c r="I10" s="14">
        <v>135145.299</v>
      </c>
      <c r="J10" s="36">
        <v>144422.05899999995</v>
      </c>
      <c r="K10" s="15">
        <v>164838.28399999999</v>
      </c>
      <c r="L10" s="378">
        <v>22245.399999999998</v>
      </c>
      <c r="M10" s="160">
        <v>20793.127</v>
      </c>
      <c r="O10" s="134">
        <f t="shared" ref="O10:U10" si="5">C10/C45</f>
        <v>2.069751106348665E-3</v>
      </c>
      <c r="P10" s="259">
        <f t="shared" si="5"/>
        <v>2.4885775073198876E-3</v>
      </c>
      <c r="Q10" s="21">
        <f t="shared" si="5"/>
        <v>1.47883975461254E-3</v>
      </c>
      <c r="R10" s="21">
        <f t="shared" si="5"/>
        <v>1.3253119388479545E-3</v>
      </c>
      <c r="S10" s="21">
        <f t="shared" si="5"/>
        <v>1.2801377959317066E-3</v>
      </c>
      <c r="T10" s="401">
        <f t="shared" si="5"/>
        <v>1.4092406430325146E-3</v>
      </c>
      <c r="U10" s="401">
        <f t="shared" si="5"/>
        <v>1.3852323176326569E-3</v>
      </c>
      <c r="V10" s="401"/>
      <c r="W10" s="27">
        <f>K10/K45</f>
        <v>1.7464008142767939E-3</v>
      </c>
      <c r="X10" s="20">
        <f>L10/L45</f>
        <v>1.4367270521088438E-3</v>
      </c>
      <c r="Y10" s="234">
        <f>M10/M45</f>
        <v>1.3483259019458199E-3</v>
      </c>
      <c r="AA10" s="102">
        <f t="shared" si="2"/>
        <v>-6.5284193586089598E-2</v>
      </c>
      <c r="AB10" s="101">
        <f t="shared" si="3"/>
        <v>-8.8401150163023821E-3</v>
      </c>
    </row>
    <row r="11" spans="1:28" ht="20.100000000000001" customHeight="1" x14ac:dyDescent="0.25">
      <c r="A11" s="24"/>
      <c r="B11" t="s">
        <v>84</v>
      </c>
      <c r="C11" s="10">
        <v>157229</v>
      </c>
      <c r="D11" s="11">
        <v>187425</v>
      </c>
      <c r="E11" s="11">
        <v>93946</v>
      </c>
      <c r="F11" s="11">
        <v>78996</v>
      </c>
      <c r="G11" s="11">
        <v>80861</v>
      </c>
      <c r="H11" s="11">
        <v>85208</v>
      </c>
      <c r="I11" s="11">
        <v>75852.434000000008</v>
      </c>
      <c r="J11" s="35">
        <v>81400.129999999976</v>
      </c>
      <c r="K11" s="12">
        <v>96074.27</v>
      </c>
      <c r="L11" s="212">
        <v>14852.809999999998</v>
      </c>
      <c r="M11" s="161">
        <v>13663.175000000001</v>
      </c>
      <c r="O11" s="77">
        <f t="shared" ref="O11:U11" si="6">C11/C10</f>
        <v>0.90220459970620637</v>
      </c>
      <c r="P11" s="37">
        <f t="shared" si="6"/>
        <v>0.88962355051998543</v>
      </c>
      <c r="Q11" s="18">
        <f t="shared" si="6"/>
        <v>0.73806437420946369</v>
      </c>
      <c r="R11" s="18">
        <f t="shared" si="6"/>
        <v>0.65617290616252311</v>
      </c>
      <c r="S11" s="18">
        <f t="shared" si="6"/>
        <v>0.668156766181076</v>
      </c>
      <c r="T11" s="395">
        <f t="shared" si="6"/>
        <v>0.60414923637601214</v>
      </c>
      <c r="U11" s="395">
        <f t="shared" si="6"/>
        <v>0.56126579734009108</v>
      </c>
      <c r="V11" s="395"/>
      <c r="W11" s="172">
        <f>K11/K10</f>
        <v>0.5828395422995305</v>
      </c>
      <c r="X11" s="96">
        <f>L11/L10</f>
        <v>0.66768005969773525</v>
      </c>
      <c r="Y11" s="78">
        <f>M11/M10</f>
        <v>0.65710054096240555</v>
      </c>
      <c r="AA11" s="107">
        <f t="shared" si="2"/>
        <v>-8.0094944996939754E-2</v>
      </c>
      <c r="AB11" s="104">
        <f t="shared" si="3"/>
        <v>-1.0579518735329696</v>
      </c>
    </row>
    <row r="12" spans="1:28" ht="20.100000000000001" customHeight="1" thickBot="1" x14ac:dyDescent="0.3">
      <c r="A12" s="24"/>
      <c r="B12" t="s">
        <v>85</v>
      </c>
      <c r="C12" s="10">
        <v>17043</v>
      </c>
      <c r="D12" s="11">
        <v>23254</v>
      </c>
      <c r="E12" s="11">
        <v>33341</v>
      </c>
      <c r="F12" s="11">
        <v>41393</v>
      </c>
      <c r="G12" s="11">
        <v>40160</v>
      </c>
      <c r="H12" s="11">
        <v>55830</v>
      </c>
      <c r="I12" s="11">
        <v>59292.864999999991</v>
      </c>
      <c r="J12" s="35">
        <v>63021.928999999967</v>
      </c>
      <c r="K12" s="12">
        <v>68764.013999999996</v>
      </c>
      <c r="L12" s="212">
        <v>7392.59</v>
      </c>
      <c r="M12" s="161">
        <v>7129.9520000000002</v>
      </c>
      <c r="O12" s="77">
        <f t="shared" ref="O12:U12" si="7">C12/C10</f>
        <v>9.7795400293793605E-2</v>
      </c>
      <c r="P12" s="37">
        <f t="shared" si="7"/>
        <v>0.11037644948001461</v>
      </c>
      <c r="Q12" s="18">
        <f t="shared" si="7"/>
        <v>0.26193562579053636</v>
      </c>
      <c r="R12" s="18">
        <f t="shared" si="7"/>
        <v>0.34382709383747684</v>
      </c>
      <c r="S12" s="18">
        <f t="shared" si="7"/>
        <v>0.331843233818924</v>
      </c>
      <c r="T12" s="395">
        <f t="shared" si="7"/>
        <v>0.39585076362398786</v>
      </c>
      <c r="U12" s="395">
        <f t="shared" si="7"/>
        <v>0.43873420265990898</v>
      </c>
      <c r="V12" s="395"/>
      <c r="W12" s="172">
        <f>K12/K10</f>
        <v>0.41716045770046967</v>
      </c>
      <c r="X12" s="96">
        <f>L12/L10</f>
        <v>0.3323199403022648</v>
      </c>
      <c r="Y12" s="78">
        <f>M12/M10</f>
        <v>0.3428994590375945</v>
      </c>
      <c r="AA12" s="105">
        <f t="shared" si="2"/>
        <v>-3.5527196828175227E-2</v>
      </c>
      <c r="AB12" s="104">
        <f t="shared" si="3"/>
        <v>1.0579518735329696</v>
      </c>
    </row>
    <row r="13" spans="1:28" ht="20.100000000000001" customHeight="1" thickBot="1" x14ac:dyDescent="0.3">
      <c r="A13" s="5" t="s">
        <v>14</v>
      </c>
      <c r="B13" s="6"/>
      <c r="C13" s="13">
        <v>8286318</v>
      </c>
      <c r="D13" s="14">
        <v>9244831</v>
      </c>
      <c r="E13" s="14">
        <v>9042959</v>
      </c>
      <c r="F13" s="14">
        <v>8375287</v>
      </c>
      <c r="G13" s="14">
        <v>9732336</v>
      </c>
      <c r="H13" s="14">
        <v>11137124</v>
      </c>
      <c r="I13" s="14">
        <v>11588959.969999995</v>
      </c>
      <c r="J13" s="36">
        <v>11925946.649999999</v>
      </c>
      <c r="K13" s="15">
        <v>12600763.164999997</v>
      </c>
      <c r="L13" s="378">
        <v>2305719.764</v>
      </c>
      <c r="M13" s="160">
        <v>2396354.2040000008</v>
      </c>
      <c r="O13" s="134">
        <f t="shared" ref="O13:U13" si="8">C13/C45</f>
        <v>9.8412916865915676E-2</v>
      </c>
      <c r="P13" s="259">
        <f t="shared" si="8"/>
        <v>0.10920157436466674</v>
      </c>
      <c r="Q13" s="21">
        <f t="shared" si="8"/>
        <v>0.10506247510375184</v>
      </c>
      <c r="R13" s="21">
        <f t="shared" si="8"/>
        <v>9.2200017047887009E-2</v>
      </c>
      <c r="S13" s="21">
        <f t="shared" si="8"/>
        <v>0.10294685349077269</v>
      </c>
      <c r="T13" s="401">
        <f t="shared" si="8"/>
        <v>0.11128127020585127</v>
      </c>
      <c r="U13" s="401">
        <f t="shared" si="8"/>
        <v>0.11878623967671401</v>
      </c>
      <c r="V13" s="401"/>
      <c r="W13" s="27">
        <f>K13/K45</f>
        <v>0.13350043762809996</v>
      </c>
      <c r="X13" s="20">
        <f>L13/L45</f>
        <v>0.14891572907301373</v>
      </c>
      <c r="Y13" s="234">
        <f>M13/M45</f>
        <v>0.1553910791527392</v>
      </c>
      <c r="AA13" s="102">
        <f t="shared" si="2"/>
        <v>3.9308523704878508E-2</v>
      </c>
      <c r="AB13" s="101">
        <f t="shared" si="3"/>
        <v>0.64753500797254671</v>
      </c>
    </row>
    <row r="14" spans="1:28" ht="20.100000000000001" customHeight="1" x14ac:dyDescent="0.25">
      <c r="A14" s="24"/>
      <c r="B14" t="s">
        <v>84</v>
      </c>
      <c r="C14" s="10">
        <v>1161317</v>
      </c>
      <c r="D14" s="11">
        <v>954592</v>
      </c>
      <c r="E14" s="11">
        <v>809004</v>
      </c>
      <c r="F14" s="11">
        <v>447947</v>
      </c>
      <c r="G14" s="11">
        <v>355278</v>
      </c>
      <c r="H14" s="11">
        <v>415043</v>
      </c>
      <c r="I14" s="11">
        <v>338662.37100000022</v>
      </c>
      <c r="J14" s="35">
        <v>332531.14200000011</v>
      </c>
      <c r="K14" s="12">
        <v>309401.06599999999</v>
      </c>
      <c r="L14" s="212">
        <v>74596.961999999985</v>
      </c>
      <c r="M14" s="161">
        <v>92190.894999999975</v>
      </c>
      <c r="O14" s="77">
        <f t="shared" ref="O14:U14" si="9">C14/C13</f>
        <v>0.14014873674893963</v>
      </c>
      <c r="P14" s="37">
        <f t="shared" si="9"/>
        <v>0.10325683617147788</v>
      </c>
      <c r="Q14" s="18">
        <f t="shared" si="9"/>
        <v>8.9462309847915936E-2</v>
      </c>
      <c r="R14" s="18">
        <f t="shared" si="9"/>
        <v>5.3484376117499018E-2</v>
      </c>
      <c r="S14" s="18">
        <f t="shared" si="9"/>
        <v>3.6504904886144496E-2</v>
      </c>
      <c r="T14" s="395">
        <f t="shared" si="9"/>
        <v>3.726662287319419E-2</v>
      </c>
      <c r="U14" s="395">
        <f t="shared" si="9"/>
        <v>2.9222844144486278E-2</v>
      </c>
      <c r="V14" s="395"/>
      <c r="W14" s="172">
        <f>K14/K13</f>
        <v>2.4554152946814792E-2</v>
      </c>
      <c r="X14" s="96">
        <f>L14/L13</f>
        <v>3.2353004543183503E-2</v>
      </c>
      <c r="Y14" s="78">
        <f>M14/M13</f>
        <v>3.8471313984432973E-2</v>
      </c>
      <c r="AA14" s="107">
        <f t="shared" si="2"/>
        <v>0.23585321075139754</v>
      </c>
      <c r="AB14" s="104">
        <f t="shared" si="3"/>
        <v>0.61183094412494698</v>
      </c>
    </row>
    <row r="15" spans="1:28" ht="20.100000000000001" customHeight="1" thickBot="1" x14ac:dyDescent="0.3">
      <c r="A15" s="24"/>
      <c r="B15" t="s">
        <v>85</v>
      </c>
      <c r="C15" s="10">
        <v>7125001</v>
      </c>
      <c r="D15" s="11">
        <v>8290239</v>
      </c>
      <c r="E15" s="11">
        <v>8233955</v>
      </c>
      <c r="F15" s="11">
        <v>7927340</v>
      </c>
      <c r="G15" s="11">
        <v>9377058</v>
      </c>
      <c r="H15" s="11">
        <v>10722081</v>
      </c>
      <c r="I15" s="11">
        <v>11250297.598999996</v>
      </c>
      <c r="J15" s="35">
        <v>11593415.507999998</v>
      </c>
      <c r="K15" s="12">
        <v>12291362.098999998</v>
      </c>
      <c r="L15" s="212">
        <v>2231122.8020000001</v>
      </c>
      <c r="M15" s="161">
        <v>2304163.3090000008</v>
      </c>
      <c r="O15" s="77">
        <f t="shared" ref="O15:U15" si="10">C15/C13</f>
        <v>0.85985126325106032</v>
      </c>
      <c r="P15" s="37">
        <f t="shared" si="10"/>
        <v>0.89674316382852215</v>
      </c>
      <c r="Q15" s="18">
        <f t="shared" si="10"/>
        <v>0.91053769015208408</v>
      </c>
      <c r="R15" s="18">
        <f t="shared" si="10"/>
        <v>0.94651562388250099</v>
      </c>
      <c r="S15" s="18">
        <f t="shared" si="10"/>
        <v>0.96349509511385545</v>
      </c>
      <c r="T15" s="395">
        <f t="shared" si="10"/>
        <v>0.96273337712680584</v>
      </c>
      <c r="U15" s="395">
        <f t="shared" si="10"/>
        <v>0.97077715585551383</v>
      </c>
      <c r="V15" s="395"/>
      <c r="W15" s="172">
        <f>K15/K13</f>
        <v>0.97544584705318527</v>
      </c>
      <c r="X15" s="96">
        <f>L15/L13</f>
        <v>0.96764699545681654</v>
      </c>
      <c r="Y15" s="78">
        <f>M15/M13</f>
        <v>0.96152868601556696</v>
      </c>
      <c r="AA15" s="105">
        <f t="shared" si="2"/>
        <v>3.2737107493377979E-2</v>
      </c>
      <c r="AB15" s="104">
        <f t="shared" si="3"/>
        <v>-0.61183094412495809</v>
      </c>
    </row>
    <row r="16" spans="1:28" ht="20.100000000000001" customHeight="1" thickBot="1" x14ac:dyDescent="0.3">
      <c r="A16" s="5" t="s">
        <v>8</v>
      </c>
      <c r="B16" s="6"/>
      <c r="C16" s="13">
        <v>68843</v>
      </c>
      <c r="D16" s="14">
        <v>42685</v>
      </c>
      <c r="E16" s="14">
        <v>135956</v>
      </c>
      <c r="F16" s="14">
        <v>183998</v>
      </c>
      <c r="G16" s="14">
        <v>53281</v>
      </c>
      <c r="H16" s="14"/>
      <c r="I16" s="14"/>
      <c r="J16" s="36"/>
      <c r="K16" s="15"/>
      <c r="L16" s="378"/>
      <c r="M16" s="160"/>
      <c r="O16" s="134">
        <f t="shared" ref="O16:U16" si="11">C16/C45</f>
        <v>8.1761772065714027E-4</v>
      </c>
      <c r="P16" s="259">
        <f t="shared" si="11"/>
        <v>5.042027487312423E-4</v>
      </c>
      <c r="Q16" s="21">
        <f t="shared" si="11"/>
        <v>1.579557517092103E-3</v>
      </c>
      <c r="R16" s="21">
        <f t="shared" si="11"/>
        <v>2.0255567047167593E-3</v>
      </c>
      <c r="S16" s="21">
        <f t="shared" si="11"/>
        <v>5.6359658162663724E-4</v>
      </c>
      <c r="T16" s="401">
        <f t="shared" si="11"/>
        <v>0</v>
      </c>
      <c r="U16" s="401">
        <f t="shared" si="11"/>
        <v>0</v>
      </c>
      <c r="V16" s="401"/>
      <c r="W16" s="27">
        <f>K16/K45</f>
        <v>0</v>
      </c>
      <c r="X16" s="20">
        <f>L16/L45</f>
        <v>0</v>
      </c>
      <c r="Y16" s="234">
        <f>M16/M45</f>
        <v>0</v>
      </c>
      <c r="AA16" s="102"/>
      <c r="AB16" s="101">
        <f t="shared" si="3"/>
        <v>0</v>
      </c>
    </row>
    <row r="17" spans="1:28" ht="20.100000000000001" customHeight="1" thickBot="1" x14ac:dyDescent="0.3">
      <c r="A17" s="24"/>
      <c r="B17" t="s">
        <v>84</v>
      </c>
      <c r="C17" s="10">
        <v>68843</v>
      </c>
      <c r="D17" s="11">
        <v>42685</v>
      </c>
      <c r="E17" s="11">
        <v>135956</v>
      </c>
      <c r="F17" s="11">
        <v>183998</v>
      </c>
      <c r="G17" s="11">
        <v>53281</v>
      </c>
      <c r="H17" s="11"/>
      <c r="I17" s="11"/>
      <c r="J17" s="35"/>
      <c r="K17" s="12"/>
      <c r="L17" s="212"/>
      <c r="M17" s="161"/>
      <c r="O17" s="77">
        <f>C17/C16</f>
        <v>1</v>
      </c>
      <c r="P17" s="37">
        <f>D17/D16</f>
        <v>1</v>
      </c>
      <c r="Q17" s="18">
        <f>E17/E16</f>
        <v>1</v>
      </c>
      <c r="R17" s="18">
        <f>F17/F16</f>
        <v>1</v>
      </c>
      <c r="S17" s="18">
        <f t="shared" ref="S17" si="12">G17/G16</f>
        <v>1</v>
      </c>
      <c r="T17" s="395"/>
      <c r="U17" s="395"/>
      <c r="V17" s="395"/>
      <c r="W17" s="172"/>
      <c r="X17" s="96"/>
      <c r="Y17" s="78"/>
      <c r="AA17" s="154"/>
      <c r="AB17" s="104"/>
    </row>
    <row r="18" spans="1:28" ht="20.100000000000001" customHeight="1" thickBot="1" x14ac:dyDescent="0.3">
      <c r="A18" s="5" t="s">
        <v>15</v>
      </c>
      <c r="B18" s="6"/>
      <c r="C18" s="13">
        <v>12210</v>
      </c>
      <c r="D18" s="14">
        <v>14609</v>
      </c>
      <c r="E18" s="14">
        <v>13775</v>
      </c>
      <c r="F18" s="14">
        <v>9955</v>
      </c>
      <c r="G18" s="14">
        <v>9151</v>
      </c>
      <c r="H18" s="14">
        <v>11208</v>
      </c>
      <c r="I18" s="14">
        <v>9194.7579999999998</v>
      </c>
      <c r="J18" s="36">
        <v>7743.9580000000005</v>
      </c>
      <c r="K18" s="15">
        <v>5491.2879999999986</v>
      </c>
      <c r="L18" s="378">
        <v>1388.8580000000002</v>
      </c>
      <c r="M18" s="160">
        <v>586.01199999999983</v>
      </c>
      <c r="O18" s="134">
        <f t="shared" ref="O18:U18" si="13">C18/C45</f>
        <v>1.450127444943376E-4</v>
      </c>
      <c r="P18" s="259">
        <f t="shared" si="13"/>
        <v>1.7256408471862995E-4</v>
      </c>
      <c r="Q18" s="21">
        <f t="shared" si="13"/>
        <v>1.6004004823578008E-4</v>
      </c>
      <c r="R18" s="21">
        <f t="shared" si="13"/>
        <v>1.095904140015399E-4</v>
      </c>
      <c r="S18" s="21">
        <f t="shared" si="13"/>
        <v>9.6797588605044142E-5</v>
      </c>
      <c r="T18" s="401">
        <f t="shared" si="13"/>
        <v>1.119894576433899E-4</v>
      </c>
      <c r="U18" s="401">
        <f t="shared" si="13"/>
        <v>9.4245793443480504E-5</v>
      </c>
      <c r="V18" s="401"/>
      <c r="W18" s="27">
        <f>K18/K45</f>
        <v>5.8178170761765423E-5</v>
      </c>
      <c r="X18" s="20">
        <f>L18/L45</f>
        <v>8.9699886724346832E-5</v>
      </c>
      <c r="Y18" s="234">
        <f>M18/M45</f>
        <v>3.7999823617249759E-5</v>
      </c>
      <c r="AA18" s="102">
        <f t="shared" si="2"/>
        <v>-0.57806197609834864</v>
      </c>
      <c r="AB18" s="101">
        <f t="shared" si="3"/>
        <v>-5.1700063107097075E-3</v>
      </c>
    </row>
    <row r="19" spans="1:28" ht="20.100000000000001" customHeight="1" x14ac:dyDescent="0.25">
      <c r="A19" s="24"/>
      <c r="B19" t="s">
        <v>84</v>
      </c>
      <c r="C19" s="10">
        <v>8251</v>
      </c>
      <c r="D19" s="11">
        <v>10349</v>
      </c>
      <c r="E19" s="11">
        <v>11059</v>
      </c>
      <c r="F19" s="11">
        <v>7035</v>
      </c>
      <c r="G19" s="11">
        <v>5145</v>
      </c>
      <c r="H19" s="11">
        <v>6418</v>
      </c>
      <c r="I19" s="11">
        <v>5557.7199999999993</v>
      </c>
      <c r="J19" s="35">
        <v>3489.9210000000003</v>
      </c>
      <c r="K19" s="12">
        <v>1673.4779999999998</v>
      </c>
      <c r="L19" s="212">
        <v>448.19600000000003</v>
      </c>
      <c r="M19" s="161">
        <v>130.04400000000001</v>
      </c>
      <c r="O19" s="77">
        <f t="shared" ref="O19:U19" si="14">C19/C18</f>
        <v>0.67575757575757578</v>
      </c>
      <c r="P19" s="37">
        <f t="shared" si="14"/>
        <v>0.70839893216510375</v>
      </c>
      <c r="Q19" s="18">
        <f t="shared" si="14"/>
        <v>0.80283121597096185</v>
      </c>
      <c r="R19" s="18">
        <f t="shared" si="14"/>
        <v>0.70668006027122054</v>
      </c>
      <c r="S19" s="18">
        <f t="shared" si="14"/>
        <v>0.56223363566823303</v>
      </c>
      <c r="T19" s="395">
        <f t="shared" si="14"/>
        <v>0.5726266952177016</v>
      </c>
      <c r="U19" s="395">
        <f t="shared" si="14"/>
        <v>0.60444440190813065</v>
      </c>
      <c r="V19" s="395"/>
      <c r="W19" s="172">
        <f>K19/K18</f>
        <v>0.3047514535751904</v>
      </c>
      <c r="X19" s="96">
        <f>L19/L18</f>
        <v>0.32270829703252596</v>
      </c>
      <c r="Y19" s="78">
        <f>M19/M18</f>
        <v>0.2219135444325373</v>
      </c>
      <c r="AA19" s="107">
        <f t="shared" si="2"/>
        <v>-0.70985015484297054</v>
      </c>
      <c r="AB19" s="104">
        <f t="shared" si="3"/>
        <v>-10.079475259998866</v>
      </c>
    </row>
    <row r="20" spans="1:28" ht="20.100000000000001" customHeight="1" thickBot="1" x14ac:dyDescent="0.3">
      <c r="A20" s="24"/>
      <c r="B20" t="s">
        <v>85</v>
      </c>
      <c r="C20" s="10">
        <v>3959</v>
      </c>
      <c r="D20" s="11">
        <v>4260</v>
      </c>
      <c r="E20" s="11">
        <v>2716</v>
      </c>
      <c r="F20" s="11">
        <v>2920</v>
      </c>
      <c r="G20" s="11">
        <v>4006</v>
      </c>
      <c r="H20" s="11">
        <v>4790</v>
      </c>
      <c r="I20" s="11">
        <v>3637.038</v>
      </c>
      <c r="J20" s="35">
        <v>4254.0370000000003</v>
      </c>
      <c r="K20" s="12">
        <v>3817.8099999999986</v>
      </c>
      <c r="L20" s="212">
        <v>940.66200000000015</v>
      </c>
      <c r="M20" s="161">
        <v>455.96799999999985</v>
      </c>
      <c r="O20" s="77">
        <f t="shared" ref="O20:U20" si="15">C20/C18</f>
        <v>0.32424242424242422</v>
      </c>
      <c r="P20" s="37">
        <f t="shared" si="15"/>
        <v>0.29160106783489631</v>
      </c>
      <c r="Q20" s="18">
        <f t="shared" si="15"/>
        <v>0.19716878402903812</v>
      </c>
      <c r="R20" s="18">
        <f t="shared" si="15"/>
        <v>0.29331993972877951</v>
      </c>
      <c r="S20" s="18">
        <f t="shared" si="15"/>
        <v>0.43776636433176702</v>
      </c>
      <c r="T20" s="395">
        <f t="shared" si="15"/>
        <v>0.42737330478229835</v>
      </c>
      <c r="U20" s="395">
        <f t="shared" si="15"/>
        <v>0.3955555980918693</v>
      </c>
      <c r="V20" s="395"/>
      <c r="W20" s="172">
        <f>K20/K18</f>
        <v>0.69524854642480949</v>
      </c>
      <c r="X20" s="96">
        <f>L20/L18</f>
        <v>0.67729170296747399</v>
      </c>
      <c r="Y20" s="78">
        <f>M20/M18</f>
        <v>0.7780864555674627</v>
      </c>
      <c r="AA20" s="105">
        <f t="shared" si="2"/>
        <v>-0.51526903393567536</v>
      </c>
      <c r="AB20" s="104">
        <f t="shared" si="3"/>
        <v>10.079475259998871</v>
      </c>
    </row>
    <row r="21" spans="1:28" ht="20.100000000000001" customHeight="1" thickBot="1" x14ac:dyDescent="0.3">
      <c r="A21" s="5" t="s">
        <v>18</v>
      </c>
      <c r="B21" s="6"/>
      <c r="C21" s="13">
        <v>1041669</v>
      </c>
      <c r="D21" s="14">
        <v>717548</v>
      </c>
      <c r="E21" s="14">
        <v>967173</v>
      </c>
      <c r="F21" s="14">
        <v>806154</v>
      </c>
      <c r="G21" s="14">
        <v>478640</v>
      </c>
      <c r="H21" s="14">
        <v>349735</v>
      </c>
      <c r="I21" s="14">
        <v>252953.54499999993</v>
      </c>
      <c r="J21" s="36">
        <v>361490.2209999999</v>
      </c>
      <c r="K21" s="15">
        <v>408823.40600000019</v>
      </c>
      <c r="L21" s="378">
        <v>98129.43799999998</v>
      </c>
      <c r="M21" s="160">
        <v>84616.712</v>
      </c>
      <c r="O21" s="134">
        <f t="shared" ref="O21:U21" si="16">C21/C45</f>
        <v>1.2371439848048497E-2</v>
      </c>
      <c r="P21" s="259">
        <f t="shared" si="16"/>
        <v>8.4758035362915655E-3</v>
      </c>
      <c r="Q21" s="21">
        <f t="shared" si="16"/>
        <v>1.123676323574186E-2</v>
      </c>
      <c r="R21" s="21">
        <f t="shared" si="16"/>
        <v>8.8746108095426827E-3</v>
      </c>
      <c r="S21" s="21">
        <f t="shared" si="16"/>
        <v>5.0629655567608267E-3</v>
      </c>
      <c r="T21" s="401">
        <f t="shared" si="16"/>
        <v>3.4945247117158249E-3</v>
      </c>
      <c r="U21" s="401">
        <f t="shared" si="16"/>
        <v>2.5927607396373175E-3</v>
      </c>
      <c r="V21" s="401"/>
      <c r="W21" s="27">
        <f>K21/K45</f>
        <v>4.3313331818827516E-3</v>
      </c>
      <c r="X21" s="20">
        <f>L21/L45</f>
        <v>6.3377245714996153E-3</v>
      </c>
      <c r="Y21" s="234">
        <f>M21/M45</f>
        <v>5.4869527092817581E-3</v>
      </c>
      <c r="AA21" s="102">
        <f t="shared" si="2"/>
        <v>-0.1377030815156608</v>
      </c>
      <c r="AB21" s="101">
        <f t="shared" si="3"/>
        <v>-8.5077186221785714E-2</v>
      </c>
    </row>
    <row r="22" spans="1:28" ht="20.100000000000001" customHeight="1" x14ac:dyDescent="0.25">
      <c r="A22" s="24"/>
      <c r="B22" t="s">
        <v>84</v>
      </c>
      <c r="C22" s="10">
        <v>777575</v>
      </c>
      <c r="D22" s="11">
        <v>510815</v>
      </c>
      <c r="E22" s="11">
        <v>757052</v>
      </c>
      <c r="F22" s="11">
        <v>585717</v>
      </c>
      <c r="G22" s="11">
        <v>292042</v>
      </c>
      <c r="H22" s="11">
        <v>165330</v>
      </c>
      <c r="I22" s="11">
        <v>66036.573999999964</v>
      </c>
      <c r="J22" s="35">
        <v>41922.835000000006</v>
      </c>
      <c r="K22" s="12">
        <v>39738.656999999992</v>
      </c>
      <c r="L22" s="212">
        <v>8004.7029999999995</v>
      </c>
      <c r="M22" s="161">
        <v>7493.0659999999989</v>
      </c>
      <c r="O22" s="77">
        <f t="shared" ref="O22:U22" si="17">C22/C21</f>
        <v>0.7464703279064655</v>
      </c>
      <c r="P22" s="37">
        <f t="shared" si="17"/>
        <v>0.71188965755601019</v>
      </c>
      <c r="Q22" s="18">
        <f t="shared" si="17"/>
        <v>0.7827472437712798</v>
      </c>
      <c r="R22" s="18">
        <f t="shared" si="17"/>
        <v>0.72655720867228846</v>
      </c>
      <c r="S22" s="18">
        <f t="shared" si="17"/>
        <v>0.61014959050643491</v>
      </c>
      <c r="T22" s="395">
        <f t="shared" si="17"/>
        <v>0.47272935222382662</v>
      </c>
      <c r="U22" s="395">
        <f t="shared" si="17"/>
        <v>0.26106206181059838</v>
      </c>
      <c r="V22" s="395"/>
      <c r="W22" s="172">
        <f>K22/K21</f>
        <v>9.7202499702279704E-2</v>
      </c>
      <c r="X22" s="96">
        <f>L22/L21</f>
        <v>8.1572901701526118E-2</v>
      </c>
      <c r="Y22" s="78">
        <f>M22/M21</f>
        <v>8.8553027208147714E-2</v>
      </c>
      <c r="AA22" s="107">
        <f t="shared" si="2"/>
        <v>-6.3917049764369849E-2</v>
      </c>
      <c r="AB22" s="104">
        <f t="shared" si="3"/>
        <v>0.6980125506621595</v>
      </c>
    </row>
    <row r="23" spans="1:28" ht="20.100000000000001" customHeight="1" thickBot="1" x14ac:dyDescent="0.3">
      <c r="A23" s="24"/>
      <c r="B23" t="s">
        <v>85</v>
      </c>
      <c r="C23" s="10">
        <v>264094</v>
      </c>
      <c r="D23" s="11">
        <v>206733</v>
      </c>
      <c r="E23" s="11">
        <v>210121</v>
      </c>
      <c r="F23" s="11">
        <v>220437</v>
      </c>
      <c r="G23" s="11">
        <v>186598</v>
      </c>
      <c r="H23" s="11">
        <v>184405</v>
      </c>
      <c r="I23" s="11">
        <v>186916.97099999996</v>
      </c>
      <c r="J23" s="35">
        <v>319567.38599999988</v>
      </c>
      <c r="K23" s="12">
        <v>369084.74900000019</v>
      </c>
      <c r="L23" s="212">
        <v>90124.734999999986</v>
      </c>
      <c r="M23" s="161">
        <v>77123.646000000008</v>
      </c>
      <c r="O23" s="77">
        <f t="shared" ref="O23:U23" si="18">C23/C21</f>
        <v>0.2535296720935345</v>
      </c>
      <c r="P23" s="37">
        <f t="shared" si="18"/>
        <v>0.28811034244398981</v>
      </c>
      <c r="Q23" s="18">
        <f t="shared" si="18"/>
        <v>0.2172527562287202</v>
      </c>
      <c r="R23" s="18">
        <f t="shared" si="18"/>
        <v>0.2734427913277116</v>
      </c>
      <c r="S23" s="18">
        <f t="shared" si="18"/>
        <v>0.38985040949356509</v>
      </c>
      <c r="T23" s="395">
        <f t="shared" si="18"/>
        <v>0.52727064777617338</v>
      </c>
      <c r="U23" s="395">
        <f t="shared" si="18"/>
        <v>0.73893793818940157</v>
      </c>
      <c r="V23" s="395"/>
      <c r="W23" s="172">
        <f>K23/K21</f>
        <v>0.90279750029772021</v>
      </c>
      <c r="X23" s="96">
        <f>L23/L21</f>
        <v>0.91842709829847391</v>
      </c>
      <c r="Y23" s="78">
        <f>M23/M21</f>
        <v>0.91144697279185238</v>
      </c>
      <c r="AA23" s="105">
        <f t="shared" si="2"/>
        <v>-0.14425661279336888</v>
      </c>
      <c r="AB23" s="104">
        <f t="shared" si="3"/>
        <v>-0.69801255066215262</v>
      </c>
    </row>
    <row r="24" spans="1:28" ht="20.100000000000001" customHeight="1" thickBot="1" x14ac:dyDescent="0.3">
      <c r="A24" s="5" t="s">
        <v>19</v>
      </c>
      <c r="B24" s="6"/>
      <c r="C24" s="13">
        <v>3608437</v>
      </c>
      <c r="D24" s="14">
        <v>4385682</v>
      </c>
      <c r="E24" s="14">
        <v>4504040</v>
      </c>
      <c r="F24" s="14">
        <v>4397791</v>
      </c>
      <c r="G24" s="14">
        <v>4263106</v>
      </c>
      <c r="H24" s="14">
        <v>4333103</v>
      </c>
      <c r="I24" s="14">
        <v>4435619.8089999994</v>
      </c>
      <c r="J24" s="36">
        <v>3928025.3989999997</v>
      </c>
      <c r="K24" s="15">
        <v>3984437.5010000011</v>
      </c>
      <c r="L24" s="378">
        <v>652831.10400000005</v>
      </c>
      <c r="M24" s="160">
        <v>618828.99</v>
      </c>
      <c r="O24" s="134">
        <f t="shared" ref="O24:U24" si="19">C24/C45</f>
        <v>4.2855802842335304E-2</v>
      </c>
      <c r="P24" s="259">
        <f t="shared" si="19"/>
        <v>5.1804449325550714E-2</v>
      </c>
      <c r="Q24" s="21">
        <f t="shared" si="19"/>
        <v>5.2328622784456109E-2</v>
      </c>
      <c r="R24" s="21">
        <f t="shared" si="19"/>
        <v>4.8413434091636981E-2</v>
      </c>
      <c r="S24" s="21">
        <f t="shared" si="19"/>
        <v>4.5094348242563143E-2</v>
      </c>
      <c r="T24" s="401">
        <f t="shared" si="19"/>
        <v>4.3296025596265678E-2</v>
      </c>
      <c r="U24" s="401">
        <f t="shared" si="19"/>
        <v>4.5464873389035841E-2</v>
      </c>
      <c r="V24" s="401"/>
      <c r="W24" s="27">
        <f>K24/K45</f>
        <v>4.2213645564166367E-2</v>
      </c>
      <c r="X24" s="20">
        <f>L24/L45</f>
        <v>4.2163328489255407E-2</v>
      </c>
      <c r="Y24" s="234">
        <f>M24/M45</f>
        <v>4.0127834360458185E-2</v>
      </c>
      <c r="AA24" s="102">
        <f t="shared" si="2"/>
        <v>-5.2084090037474773E-2</v>
      </c>
      <c r="AB24" s="101">
        <f t="shared" si="3"/>
        <v>-0.20354941287972217</v>
      </c>
    </row>
    <row r="25" spans="1:28" ht="20.100000000000001" customHeight="1" x14ac:dyDescent="0.25">
      <c r="A25" s="24"/>
      <c r="B25" t="s">
        <v>84</v>
      </c>
      <c r="C25" s="10">
        <v>914613</v>
      </c>
      <c r="D25" s="11">
        <v>1469477</v>
      </c>
      <c r="E25" s="11">
        <v>1744737</v>
      </c>
      <c r="F25" s="11">
        <v>1579137</v>
      </c>
      <c r="G25" s="11">
        <v>1231763</v>
      </c>
      <c r="H25" s="11">
        <v>1090887</v>
      </c>
      <c r="I25" s="11">
        <v>1058312.7519999996</v>
      </c>
      <c r="J25" s="35">
        <v>821085.89999999979</v>
      </c>
      <c r="K25" s="12">
        <v>885288.65000000014</v>
      </c>
      <c r="L25" s="212">
        <v>177539.48799999998</v>
      </c>
      <c r="M25" s="161">
        <v>207775.93199999997</v>
      </c>
      <c r="O25" s="77">
        <f t="shared" ref="O25:U25" si="20">C25/C24</f>
        <v>0.25346514294138989</v>
      </c>
      <c r="P25" s="37">
        <f t="shared" si="20"/>
        <v>0.33506236886304114</v>
      </c>
      <c r="Q25" s="18">
        <f t="shared" si="20"/>
        <v>0.38737155975524196</v>
      </c>
      <c r="R25" s="18">
        <f t="shared" si="20"/>
        <v>0.35907504472131579</v>
      </c>
      <c r="S25" s="18">
        <f t="shared" si="20"/>
        <v>0.28893557889482457</v>
      </c>
      <c r="T25" s="395">
        <f t="shared" si="20"/>
        <v>0.25175653567431933</v>
      </c>
      <c r="U25" s="395">
        <f t="shared" si="20"/>
        <v>0.23859410805512518</v>
      </c>
      <c r="V25" s="395"/>
      <c r="W25" s="172">
        <f>K25/K24</f>
        <v>0.22218660721314196</v>
      </c>
      <c r="X25" s="96">
        <f>L25/L24</f>
        <v>0.27195316968230726</v>
      </c>
      <c r="Y25" s="78">
        <f>M25/M24</f>
        <v>0.33575662316660371</v>
      </c>
      <c r="AA25" s="107">
        <f t="shared" si="2"/>
        <v>0.17030827530605469</v>
      </c>
      <c r="AB25" s="104">
        <f t="shared" si="3"/>
        <v>6.3803453484296444</v>
      </c>
    </row>
    <row r="26" spans="1:28" ht="20.100000000000001" customHeight="1" thickBot="1" x14ac:dyDescent="0.3">
      <c r="A26" s="24"/>
      <c r="B26" t="s">
        <v>85</v>
      </c>
      <c r="C26" s="10">
        <v>2693824</v>
      </c>
      <c r="D26" s="11">
        <v>2916205</v>
      </c>
      <c r="E26" s="11">
        <v>2759303</v>
      </c>
      <c r="F26" s="11">
        <v>2818654</v>
      </c>
      <c r="G26" s="11">
        <v>3031343</v>
      </c>
      <c r="H26" s="11">
        <v>3242216</v>
      </c>
      <c r="I26" s="11">
        <v>3377307.0569999996</v>
      </c>
      <c r="J26" s="35">
        <v>3106939.4989999998</v>
      </c>
      <c r="K26" s="12">
        <v>3099148.8510000012</v>
      </c>
      <c r="L26" s="212">
        <v>475291.61600000004</v>
      </c>
      <c r="M26" s="161">
        <v>411053.05799999996</v>
      </c>
      <c r="O26" s="77">
        <f t="shared" ref="O26:U26" si="21">C26/C24</f>
        <v>0.74653485705861011</v>
      </c>
      <c r="P26" s="37">
        <f t="shared" si="21"/>
        <v>0.66493763113695881</v>
      </c>
      <c r="Q26" s="18">
        <f t="shared" si="21"/>
        <v>0.61262844024475804</v>
      </c>
      <c r="R26" s="18">
        <f t="shared" si="21"/>
        <v>0.64092495527868421</v>
      </c>
      <c r="S26" s="18">
        <f t="shared" si="21"/>
        <v>0.71106442110517543</v>
      </c>
      <c r="T26" s="395">
        <f t="shared" si="21"/>
        <v>0.74824346432568067</v>
      </c>
      <c r="U26" s="395">
        <f t="shared" si="21"/>
        <v>0.76140589194487474</v>
      </c>
      <c r="V26" s="395"/>
      <c r="W26" s="172">
        <f>K26/K24</f>
        <v>0.77781339278685813</v>
      </c>
      <c r="X26" s="96">
        <f>L26/L24</f>
        <v>0.72804683031769268</v>
      </c>
      <c r="Y26" s="78">
        <f>M26/M24</f>
        <v>0.66424337683339618</v>
      </c>
      <c r="AA26" s="105">
        <f t="shared" si="2"/>
        <v>-0.13515609330672493</v>
      </c>
      <c r="AB26" s="104">
        <f t="shared" si="3"/>
        <v>-6.3803453484296497</v>
      </c>
    </row>
    <row r="27" spans="1:28" ht="20.100000000000001" customHeight="1" thickBot="1" x14ac:dyDescent="0.3">
      <c r="A27" s="5" t="s">
        <v>83</v>
      </c>
      <c r="B27" s="6"/>
      <c r="C27" s="13">
        <v>255998</v>
      </c>
      <c r="D27" s="14">
        <v>249482</v>
      </c>
      <c r="E27" s="14">
        <v>246420</v>
      </c>
      <c r="F27" s="14">
        <v>310524</v>
      </c>
      <c r="G27" s="14">
        <v>400100</v>
      </c>
      <c r="H27" s="14">
        <v>609201</v>
      </c>
      <c r="I27" s="14">
        <v>704129.67799999996</v>
      </c>
      <c r="J27" s="36">
        <v>790043.26000000024</v>
      </c>
      <c r="K27" s="15">
        <v>681549.28799999994</v>
      </c>
      <c r="L27" s="378">
        <v>104238.89499999996</v>
      </c>
      <c r="M27" s="160">
        <v>138079.905</v>
      </c>
      <c r="O27" s="134">
        <f t="shared" ref="O27:U27" si="22">C27/C45</f>
        <v>3.0403744934530247E-3</v>
      </c>
      <c r="P27" s="259">
        <f t="shared" si="22"/>
        <v>2.9469253873484315E-3</v>
      </c>
      <c r="Q27" s="21">
        <f t="shared" si="22"/>
        <v>2.8629450951913561E-3</v>
      </c>
      <c r="R27" s="21">
        <f t="shared" si="22"/>
        <v>3.4184282990873107E-3</v>
      </c>
      <c r="S27" s="21">
        <f t="shared" si="22"/>
        <v>4.2321839362778014E-3</v>
      </c>
      <c r="T27" s="401">
        <f t="shared" si="22"/>
        <v>6.0870886496976057E-3</v>
      </c>
      <c r="U27" s="401">
        <f t="shared" si="22"/>
        <v>7.2172927433448962E-3</v>
      </c>
      <c r="V27" s="401"/>
      <c r="W27" s="27">
        <f>K27/K45</f>
        <v>7.2207632999441388E-3</v>
      </c>
      <c r="X27" s="20">
        <f>L27/L45</f>
        <v>6.732306019601053E-3</v>
      </c>
      <c r="Y27" s="234">
        <f>M27/M45</f>
        <v>8.9537620988761404E-3</v>
      </c>
      <c r="AA27" s="102">
        <f t="shared" si="2"/>
        <v>0.32464858726677842</v>
      </c>
      <c r="AB27" s="101">
        <f t="shared" si="3"/>
        <v>0.22214560792750876</v>
      </c>
    </row>
    <row r="28" spans="1:28" ht="20.100000000000001" customHeight="1" x14ac:dyDescent="0.25">
      <c r="A28" s="24"/>
      <c r="B28" t="s">
        <v>84</v>
      </c>
      <c r="C28" s="10">
        <v>99989</v>
      </c>
      <c r="D28" s="11">
        <v>79959</v>
      </c>
      <c r="E28" s="11">
        <v>111398</v>
      </c>
      <c r="F28" s="11">
        <v>185264</v>
      </c>
      <c r="G28" s="11">
        <v>225504</v>
      </c>
      <c r="H28" s="11">
        <v>319766</v>
      </c>
      <c r="I28" s="11">
        <v>329028.06700000004</v>
      </c>
      <c r="J28" s="35">
        <v>372252.73800000019</v>
      </c>
      <c r="K28" s="12">
        <v>240498.95100000003</v>
      </c>
      <c r="L28" s="212">
        <v>55988.784999999974</v>
      </c>
      <c r="M28" s="161">
        <v>78175.183999999994</v>
      </c>
      <c r="O28" s="77">
        <f t="shared" ref="O28:U28" si="23">C28/C27</f>
        <v>0.39058508269595854</v>
      </c>
      <c r="P28" s="37">
        <f t="shared" si="23"/>
        <v>0.32050007615779896</v>
      </c>
      <c r="Q28" s="18">
        <f t="shared" si="23"/>
        <v>0.45206557909260614</v>
      </c>
      <c r="R28" s="18">
        <f t="shared" si="23"/>
        <v>0.59661733070551715</v>
      </c>
      <c r="S28" s="18">
        <f t="shared" si="23"/>
        <v>0.56361909522619347</v>
      </c>
      <c r="T28" s="395">
        <f t="shared" si="23"/>
        <v>0.52489408257701486</v>
      </c>
      <c r="U28" s="395">
        <f t="shared" si="23"/>
        <v>0.46728333896472984</v>
      </c>
      <c r="V28" s="395"/>
      <c r="W28" s="172">
        <f>K28/K27</f>
        <v>0.35287095920199985</v>
      </c>
      <c r="X28" s="96">
        <f>L28/L27</f>
        <v>0.53711990135735799</v>
      </c>
      <c r="Y28" s="78">
        <f>M28/M27</f>
        <v>0.56615902219805259</v>
      </c>
      <c r="AA28" s="107">
        <f t="shared" si="2"/>
        <v>0.396265055582114</v>
      </c>
      <c r="AB28" s="104">
        <f t="shared" si="3"/>
        <v>2.9039120840694599</v>
      </c>
    </row>
    <row r="29" spans="1:28" ht="20.100000000000001" customHeight="1" thickBot="1" x14ac:dyDescent="0.3">
      <c r="A29" s="24"/>
      <c r="B29" t="s">
        <v>85</v>
      </c>
      <c r="C29" s="10">
        <v>156009</v>
      </c>
      <c r="D29" s="11">
        <v>169523</v>
      </c>
      <c r="E29" s="11">
        <v>135022</v>
      </c>
      <c r="F29" s="11">
        <v>125260</v>
      </c>
      <c r="G29" s="11">
        <v>174596</v>
      </c>
      <c r="H29" s="11">
        <v>289435</v>
      </c>
      <c r="I29" s="11">
        <v>375101.61099999992</v>
      </c>
      <c r="J29" s="35">
        <v>417790.52200000006</v>
      </c>
      <c r="K29" s="12">
        <v>441050.33699999994</v>
      </c>
      <c r="L29" s="212">
        <v>48250.109999999979</v>
      </c>
      <c r="M29" s="161">
        <v>59904.720999999998</v>
      </c>
      <c r="O29" s="77">
        <f t="shared" ref="O29:U29" si="24">C29/C27</f>
        <v>0.6094149173040414</v>
      </c>
      <c r="P29" s="37">
        <f t="shared" si="24"/>
        <v>0.67949992384220104</v>
      </c>
      <c r="Q29" s="18">
        <f t="shared" si="24"/>
        <v>0.54793442090739386</v>
      </c>
      <c r="R29" s="18">
        <f t="shared" si="24"/>
        <v>0.40338266929448285</v>
      </c>
      <c r="S29" s="18">
        <f t="shared" si="24"/>
        <v>0.43638090477380653</v>
      </c>
      <c r="T29" s="395">
        <f t="shared" si="24"/>
        <v>0.47510591742298519</v>
      </c>
      <c r="U29" s="395">
        <f t="shared" si="24"/>
        <v>0.53271666103527016</v>
      </c>
      <c r="V29" s="395"/>
      <c r="W29" s="172">
        <f>K29/K27</f>
        <v>0.64712904079800015</v>
      </c>
      <c r="X29" s="96">
        <f>L29/L27</f>
        <v>0.46288009864264196</v>
      </c>
      <c r="Y29" s="78">
        <f>M29/M27</f>
        <v>0.43384097780194736</v>
      </c>
      <c r="AA29" s="105">
        <f t="shared" si="2"/>
        <v>0.24154579129456957</v>
      </c>
      <c r="AB29" s="104">
        <f t="shared" si="3"/>
        <v>-2.9039120840694599</v>
      </c>
    </row>
    <row r="30" spans="1:28" ht="20.100000000000001" customHeight="1" thickBot="1" x14ac:dyDescent="0.3">
      <c r="A30" s="5" t="s">
        <v>9</v>
      </c>
      <c r="B30" s="6"/>
      <c r="C30" s="13">
        <v>2984288</v>
      </c>
      <c r="D30" s="14">
        <v>3836769</v>
      </c>
      <c r="E30" s="14">
        <v>4461888</v>
      </c>
      <c r="F30" s="14">
        <v>4418467</v>
      </c>
      <c r="G30" s="14">
        <v>4329174</v>
      </c>
      <c r="H30" s="14">
        <v>4501098</v>
      </c>
      <c r="I30" s="14">
        <v>4381285.0579999983</v>
      </c>
      <c r="J30" s="36">
        <v>4102687.2530000005</v>
      </c>
      <c r="K30" s="15">
        <v>3920181.4959999989</v>
      </c>
      <c r="L30" s="378">
        <v>714315.02499999991</v>
      </c>
      <c r="M30" s="160">
        <v>706873.52799999993</v>
      </c>
      <c r="O30" s="134">
        <f t="shared" ref="O30:U30" si="25">C30/C45</f>
        <v>3.5443062509542815E-2</v>
      </c>
      <c r="P30" s="259">
        <f t="shared" si="25"/>
        <v>4.5320592152906639E-2</v>
      </c>
      <c r="Q30" s="21">
        <f t="shared" si="25"/>
        <v>5.1838894427778462E-2</v>
      </c>
      <c r="R30" s="21">
        <f t="shared" si="25"/>
        <v>4.8641047491927873E-2</v>
      </c>
      <c r="S30" s="21">
        <f t="shared" si="25"/>
        <v>4.57932033495414E-2</v>
      </c>
      <c r="T30" s="401">
        <f t="shared" si="25"/>
        <v>4.4974618470712616E-2</v>
      </c>
      <c r="U30" s="401">
        <f t="shared" si="25"/>
        <v>4.4907945004455295E-2</v>
      </c>
      <c r="V30" s="401"/>
      <c r="W30" s="27">
        <f>K30/K45</f>
        <v>4.1532876893617857E-2</v>
      </c>
      <c r="X30" s="20">
        <f>L30/L45</f>
        <v>4.6134289342754237E-2</v>
      </c>
      <c r="Y30" s="234">
        <f>M30/M45</f>
        <v>4.5837063718324987E-2</v>
      </c>
      <c r="AA30" s="102">
        <f t="shared" si="2"/>
        <v>-1.0417668310980824E-2</v>
      </c>
      <c r="AB30" s="101">
        <f t="shared" si="3"/>
        <v>-2.9722562442924955E-2</v>
      </c>
    </row>
    <row r="31" spans="1:28" ht="20.100000000000001" customHeight="1" x14ac:dyDescent="0.25">
      <c r="A31" s="24"/>
      <c r="B31" t="s">
        <v>84</v>
      </c>
      <c r="C31" s="10">
        <v>2925358</v>
      </c>
      <c r="D31" s="11">
        <v>3769635</v>
      </c>
      <c r="E31" s="11">
        <v>4394172</v>
      </c>
      <c r="F31" s="11">
        <v>4311827</v>
      </c>
      <c r="G31" s="11">
        <v>4215431</v>
      </c>
      <c r="H31" s="11">
        <v>4392626</v>
      </c>
      <c r="I31" s="11">
        <v>4267061.2749999985</v>
      </c>
      <c r="J31" s="35">
        <v>4013569.2600000002</v>
      </c>
      <c r="K31" s="12">
        <v>3837534.706999999</v>
      </c>
      <c r="L31" s="212">
        <v>701473.74899999995</v>
      </c>
      <c r="M31" s="161">
        <v>684006.45599999989</v>
      </c>
      <c r="O31" s="77">
        <f t="shared" ref="O31:U31" si="26">C31/C30</f>
        <v>0.98025324633547428</v>
      </c>
      <c r="P31" s="37">
        <f t="shared" si="26"/>
        <v>0.98250246496466165</v>
      </c>
      <c r="Q31" s="18">
        <f t="shared" si="26"/>
        <v>0.98482346486509742</v>
      </c>
      <c r="R31" s="18">
        <f t="shared" si="26"/>
        <v>0.97586493233965532</v>
      </c>
      <c r="S31" s="18">
        <f t="shared" si="26"/>
        <v>0.97372639676760508</v>
      </c>
      <c r="T31" s="395">
        <f t="shared" si="26"/>
        <v>0.97590099126924146</v>
      </c>
      <c r="U31" s="395">
        <f t="shared" si="26"/>
        <v>0.97392915971275751</v>
      </c>
      <c r="V31" s="395"/>
      <c r="W31" s="172">
        <f>K31/K30</f>
        <v>0.97891761157376789</v>
      </c>
      <c r="X31" s="96">
        <f>L31/L30</f>
        <v>0.98202295128819395</v>
      </c>
      <c r="Y31" s="78">
        <f>M31/M30</f>
        <v>0.96765040549092396</v>
      </c>
      <c r="AA31" s="107">
        <f t="shared" si="2"/>
        <v>-2.4900850566255565E-2</v>
      </c>
      <c r="AB31" s="104">
        <f t="shared" si="3"/>
        <v>-1.4372545797269987</v>
      </c>
    </row>
    <row r="32" spans="1:28" ht="20.100000000000001" customHeight="1" thickBot="1" x14ac:dyDescent="0.3">
      <c r="A32" s="24"/>
      <c r="B32" t="s">
        <v>85</v>
      </c>
      <c r="C32" s="10">
        <v>58930</v>
      </c>
      <c r="D32" s="11">
        <v>67134</v>
      </c>
      <c r="E32" s="11">
        <v>67716</v>
      </c>
      <c r="F32" s="11">
        <v>106640</v>
      </c>
      <c r="G32" s="11">
        <v>113743</v>
      </c>
      <c r="H32" s="11">
        <v>108472</v>
      </c>
      <c r="I32" s="11">
        <v>114223.78300000001</v>
      </c>
      <c r="J32" s="35">
        <v>89117.993000000017</v>
      </c>
      <c r="K32" s="12">
        <v>82646.789000000019</v>
      </c>
      <c r="L32" s="212">
        <v>12841.275999999998</v>
      </c>
      <c r="M32" s="161">
        <v>22867.072</v>
      </c>
      <c r="O32" s="77">
        <f t="shared" ref="O32:U32" si="27">C32/C30</f>
        <v>1.9746753664525676E-2</v>
      </c>
      <c r="P32" s="37">
        <f t="shared" si="27"/>
        <v>1.7497535035338328E-2</v>
      </c>
      <c r="Q32" s="18">
        <f t="shared" si="27"/>
        <v>1.5176535134902535E-2</v>
      </c>
      <c r="R32" s="18">
        <f t="shared" si="27"/>
        <v>2.413506766034464E-2</v>
      </c>
      <c r="S32" s="18">
        <f t="shared" si="27"/>
        <v>2.6273603232394908E-2</v>
      </c>
      <c r="T32" s="395">
        <f t="shared" si="27"/>
        <v>2.4099008730758584E-2</v>
      </c>
      <c r="U32" s="395">
        <f t="shared" si="27"/>
        <v>2.6070840287242512E-2</v>
      </c>
      <c r="V32" s="395"/>
      <c r="W32" s="172">
        <f>K32/K30</f>
        <v>2.1082388426232203E-2</v>
      </c>
      <c r="X32" s="96">
        <f>L32/L30</f>
        <v>1.797704871180611E-2</v>
      </c>
      <c r="Y32" s="78">
        <f>M32/M30</f>
        <v>3.2349594509076034E-2</v>
      </c>
      <c r="AA32" s="105">
        <f t="shared" si="2"/>
        <v>0.78074764532745844</v>
      </c>
      <c r="AB32" s="104">
        <f t="shared" si="3"/>
        <v>1.4372545797269924</v>
      </c>
    </row>
    <row r="33" spans="1:28" ht="20.100000000000001" customHeight="1" thickBot="1" x14ac:dyDescent="0.3">
      <c r="A33" s="5" t="s">
        <v>12</v>
      </c>
      <c r="B33" s="6"/>
      <c r="C33" s="13">
        <v>3400350</v>
      </c>
      <c r="D33" s="14">
        <v>3567078</v>
      </c>
      <c r="E33" s="14">
        <v>3607751</v>
      </c>
      <c r="F33" s="14">
        <v>6477360</v>
      </c>
      <c r="G33" s="14">
        <v>6887825</v>
      </c>
      <c r="H33" s="14">
        <v>6921481</v>
      </c>
      <c r="I33" s="14">
        <v>6317862.0709999995</v>
      </c>
      <c r="J33" s="36">
        <v>5370442.9029999999</v>
      </c>
      <c r="K33" s="15">
        <v>4873922.6720000012</v>
      </c>
      <c r="L33" s="378">
        <v>923179.36300000013</v>
      </c>
      <c r="M33" s="160">
        <v>875011.95700000005</v>
      </c>
      <c r="O33" s="134">
        <f t="shared" ref="O33:U33" si="28">C33/C45</f>
        <v>4.0384446006660184E-2</v>
      </c>
      <c r="P33" s="259">
        <f t="shared" si="28"/>
        <v>4.2134954493118014E-2</v>
      </c>
      <c r="Q33" s="21">
        <f t="shared" si="28"/>
        <v>4.1915400657908081E-2</v>
      </c>
      <c r="R33" s="21">
        <f t="shared" si="28"/>
        <v>7.1306535814868358E-2</v>
      </c>
      <c r="S33" s="21">
        <f t="shared" si="28"/>
        <v>7.2858141266914894E-2</v>
      </c>
      <c r="T33" s="401">
        <f t="shared" si="28"/>
        <v>6.9158895724395777E-2</v>
      </c>
      <c r="U33" s="401">
        <f t="shared" si="28"/>
        <v>6.4757759121867695E-2</v>
      </c>
      <c r="V33" s="401"/>
      <c r="W33" s="27">
        <f>K33/K45</f>
        <v>5.163741284217039E-2</v>
      </c>
      <c r="X33" s="20">
        <f>L33/L45</f>
        <v>5.9623866721691253E-2</v>
      </c>
      <c r="Y33" s="234">
        <f>M33/M45</f>
        <v>5.6739964418790985E-2</v>
      </c>
      <c r="AA33" s="102">
        <f t="shared" si="2"/>
        <v>-5.2175566233925955E-2</v>
      </c>
      <c r="AB33" s="101">
        <f t="shared" si="3"/>
        <v>-0.28839023029002681</v>
      </c>
    </row>
    <row r="34" spans="1:28" ht="20.100000000000001" customHeight="1" x14ac:dyDescent="0.25">
      <c r="A34" s="24"/>
      <c r="B34" t="s">
        <v>84</v>
      </c>
      <c r="C34" s="10">
        <v>3034857</v>
      </c>
      <c r="D34" s="11">
        <v>3227613</v>
      </c>
      <c r="E34" s="11">
        <v>3272966</v>
      </c>
      <c r="F34" s="11">
        <v>6083618</v>
      </c>
      <c r="G34" s="11">
        <v>6480584</v>
      </c>
      <c r="H34" s="11">
        <v>6529149</v>
      </c>
      <c r="I34" s="11">
        <v>5965580.9989999998</v>
      </c>
      <c r="J34" s="35">
        <v>5015992.6370000001</v>
      </c>
      <c r="K34" s="12">
        <v>4543565.4660000009</v>
      </c>
      <c r="L34" s="212">
        <v>861489.73600000015</v>
      </c>
      <c r="M34" s="161">
        <v>823497.43900000001</v>
      </c>
      <c r="O34" s="77">
        <f t="shared" ref="O34:U34" si="29">C34/C33</f>
        <v>0.89251312364903612</v>
      </c>
      <c r="P34" s="37">
        <f t="shared" si="29"/>
        <v>0.90483387243003943</v>
      </c>
      <c r="Q34" s="18">
        <f t="shared" si="29"/>
        <v>0.90720396169247819</v>
      </c>
      <c r="R34" s="18">
        <f t="shared" si="29"/>
        <v>0.93921258043400402</v>
      </c>
      <c r="S34" s="18">
        <f t="shared" si="29"/>
        <v>0.94087524000682365</v>
      </c>
      <c r="T34" s="395">
        <f t="shared" si="29"/>
        <v>0.94331675547473148</v>
      </c>
      <c r="U34" s="395">
        <f t="shared" si="29"/>
        <v>0.94424046171931697</v>
      </c>
      <c r="V34" s="395"/>
      <c r="W34" s="172">
        <f>K34/K33</f>
        <v>0.93221944043186078</v>
      </c>
      <c r="X34" s="96">
        <f>L34/L33</f>
        <v>0.93317698653972192</v>
      </c>
      <c r="Y34" s="78">
        <f>M34/M33</f>
        <v>0.9411270696498607</v>
      </c>
      <c r="AA34" s="107">
        <f t="shared" si="2"/>
        <v>-4.4100696052866414E-2</v>
      </c>
      <c r="AB34" s="104">
        <f t="shared" si="3"/>
        <v>0.79500831101387837</v>
      </c>
    </row>
    <row r="35" spans="1:28" ht="20.100000000000001" customHeight="1" thickBot="1" x14ac:dyDescent="0.3">
      <c r="A35" s="24"/>
      <c r="B35" t="s">
        <v>85</v>
      </c>
      <c r="C35" s="10">
        <v>365493</v>
      </c>
      <c r="D35" s="11">
        <v>339465</v>
      </c>
      <c r="E35" s="11">
        <v>334785</v>
      </c>
      <c r="F35" s="11">
        <v>393742</v>
      </c>
      <c r="G35" s="11">
        <v>407241</v>
      </c>
      <c r="H35" s="11">
        <v>392332</v>
      </c>
      <c r="I35" s="11">
        <v>352281.07199999969</v>
      </c>
      <c r="J35" s="35">
        <v>354450.26599999995</v>
      </c>
      <c r="K35" s="12">
        <v>330357.20600000006</v>
      </c>
      <c r="L35" s="212">
        <v>61689.626999999986</v>
      </c>
      <c r="M35" s="161">
        <v>51514.518000000004</v>
      </c>
      <c r="O35" s="77">
        <f t="shared" ref="O35:U35" si="30">C35/C33</f>
        <v>0.10748687635096388</v>
      </c>
      <c r="P35" s="37">
        <f t="shared" si="30"/>
        <v>9.5166127569960624E-2</v>
      </c>
      <c r="Q35" s="18">
        <f t="shared" si="30"/>
        <v>9.2796038307521783E-2</v>
      </c>
      <c r="R35" s="18">
        <f t="shared" si="30"/>
        <v>6.0787419565996023E-2</v>
      </c>
      <c r="S35" s="18">
        <f t="shared" si="30"/>
        <v>5.9124759993176366E-2</v>
      </c>
      <c r="T35" s="395">
        <f t="shared" si="30"/>
        <v>5.668324452526851E-2</v>
      </c>
      <c r="U35" s="395">
        <f t="shared" si="30"/>
        <v>5.5759538280683009E-2</v>
      </c>
      <c r="V35" s="395"/>
      <c r="W35" s="172">
        <f>K35/K33</f>
        <v>6.7780559568139165E-2</v>
      </c>
      <c r="X35" s="96">
        <f>L35/L33</f>
        <v>6.6823013460278122E-2</v>
      </c>
      <c r="Y35" s="78">
        <f>M35/M33</f>
        <v>5.8872930350139206E-2</v>
      </c>
      <c r="AA35" s="105">
        <f t="shared" si="2"/>
        <v>-0.164940355369631</v>
      </c>
      <c r="AB35" s="104">
        <f t="shared" si="3"/>
        <v>-0.79500831101389158</v>
      </c>
    </row>
    <row r="36" spans="1:28" ht="20.100000000000001" customHeight="1" thickBot="1" x14ac:dyDescent="0.3">
      <c r="A36" s="5" t="s">
        <v>11</v>
      </c>
      <c r="B36" s="6"/>
      <c r="C36" s="13">
        <v>12390972</v>
      </c>
      <c r="D36" s="14">
        <v>13197036</v>
      </c>
      <c r="E36" s="14">
        <v>15907244</v>
      </c>
      <c r="F36" s="14">
        <v>17610905</v>
      </c>
      <c r="G36" s="14">
        <v>19064159</v>
      </c>
      <c r="H36" s="14">
        <v>20499399</v>
      </c>
      <c r="I36" s="14">
        <v>19606994.135999989</v>
      </c>
      <c r="J36" s="36">
        <v>19500899.820000004</v>
      </c>
      <c r="K36" s="15">
        <v>18387972.714000002</v>
      </c>
      <c r="L36" s="378">
        <v>2947667.1359999999</v>
      </c>
      <c r="M36" s="160">
        <v>2793889.344</v>
      </c>
      <c r="O36" s="134">
        <f t="shared" ref="O36:U36" si="31">C36/C45</f>
        <v>0.14716206852354555</v>
      </c>
      <c r="P36" s="259">
        <f t="shared" si="31"/>
        <v>0.15588571691004238</v>
      </c>
      <c r="Q36" s="21">
        <f t="shared" si="31"/>
        <v>0.18481278381548627</v>
      </c>
      <c r="R36" s="21">
        <f t="shared" si="31"/>
        <v>0.19387105674452929</v>
      </c>
      <c r="S36" s="21">
        <f t="shared" si="31"/>
        <v>0.20165715440751281</v>
      </c>
      <c r="T36" s="401">
        <f t="shared" si="31"/>
        <v>0.20482838829634628</v>
      </c>
      <c r="U36" s="401">
        <f t="shared" si="31"/>
        <v>0.20097067474630528</v>
      </c>
      <c r="V36" s="401"/>
      <c r="W36" s="27">
        <f>K36/K45</f>
        <v>0.19481378804349281</v>
      </c>
      <c r="X36" s="20">
        <f>L36/L45</f>
        <v>0.19037612786928529</v>
      </c>
      <c r="Y36" s="234">
        <f>M36/M45</f>
        <v>0.18116916083307794</v>
      </c>
      <c r="AA36" s="102">
        <f t="shared" si="2"/>
        <v>-5.2169320654257181E-2</v>
      </c>
      <c r="AB36" s="101">
        <f t="shared" si="3"/>
        <v>-0.9206967036207353</v>
      </c>
    </row>
    <row r="37" spans="1:28" ht="20.100000000000001" customHeight="1" x14ac:dyDescent="0.25">
      <c r="A37" s="24"/>
      <c r="B37" t="s">
        <v>84</v>
      </c>
      <c r="C37" s="10">
        <v>10817653</v>
      </c>
      <c r="D37" s="11">
        <v>11445768</v>
      </c>
      <c r="E37" s="11">
        <v>13933215</v>
      </c>
      <c r="F37" s="11">
        <v>15305327</v>
      </c>
      <c r="G37" s="11">
        <v>16584484</v>
      </c>
      <c r="H37" s="11">
        <v>17817522</v>
      </c>
      <c r="I37" s="11">
        <v>17048810.32599999</v>
      </c>
      <c r="J37" s="35">
        <v>16996069.191000003</v>
      </c>
      <c r="K37" s="12">
        <v>16075137.718000002</v>
      </c>
      <c r="L37" s="212">
        <v>2682327.4719999996</v>
      </c>
      <c r="M37" s="161">
        <v>2585885.1749999998</v>
      </c>
      <c r="O37" s="77">
        <f t="shared" ref="O37:U37" si="32">C37/C36</f>
        <v>0.87302699094146929</v>
      </c>
      <c r="P37" s="37">
        <f t="shared" si="32"/>
        <v>0.86729838427355965</v>
      </c>
      <c r="Q37" s="18">
        <f t="shared" si="32"/>
        <v>0.8759037706343098</v>
      </c>
      <c r="R37" s="18">
        <f t="shared" si="32"/>
        <v>0.86908236686303175</v>
      </c>
      <c r="S37" s="18">
        <f t="shared" si="32"/>
        <v>0.86993000845198576</v>
      </c>
      <c r="T37" s="395">
        <f t="shared" si="32"/>
        <v>0.86917289623954341</v>
      </c>
      <c r="U37" s="395">
        <f t="shared" si="32"/>
        <v>0.86952697633019782</v>
      </c>
      <c r="V37" s="395"/>
      <c r="W37" s="172">
        <f>K37/K36</f>
        <v>0.87422022906097296</v>
      </c>
      <c r="X37" s="96">
        <f>L37/L36</f>
        <v>0.90998316575186045</v>
      </c>
      <c r="Y37" s="78">
        <f>M37/M36</f>
        <v>0.92555031950470823</v>
      </c>
      <c r="AA37" s="107">
        <f t="shared" si="2"/>
        <v>-3.5954706502741213E-2</v>
      </c>
      <c r="AB37" s="104">
        <f t="shared" si="3"/>
        <v>1.5567153752847784</v>
      </c>
    </row>
    <row r="38" spans="1:28" ht="20.100000000000001" customHeight="1" thickBot="1" x14ac:dyDescent="0.3">
      <c r="A38" s="24"/>
      <c r="B38" t="s">
        <v>85</v>
      </c>
      <c r="C38" s="10">
        <v>1573319</v>
      </c>
      <c r="D38" s="11">
        <v>1751268</v>
      </c>
      <c r="E38" s="11">
        <v>1974029</v>
      </c>
      <c r="F38" s="11">
        <v>2305578</v>
      </c>
      <c r="G38" s="11">
        <v>2479675</v>
      </c>
      <c r="H38" s="11">
        <v>2681877</v>
      </c>
      <c r="I38" s="11">
        <v>2558183.8099999996</v>
      </c>
      <c r="J38" s="35">
        <v>2504830.6289999997</v>
      </c>
      <c r="K38" s="12">
        <v>2312834.9959999998</v>
      </c>
      <c r="L38" s="212">
        <v>265339.66400000011</v>
      </c>
      <c r="M38" s="161">
        <v>208004.16900000002</v>
      </c>
      <c r="O38" s="77">
        <f t="shared" ref="O38:U38" si="33">C38/C36</f>
        <v>0.12697300905853068</v>
      </c>
      <c r="P38" s="37">
        <f t="shared" si="33"/>
        <v>0.1327016157264404</v>
      </c>
      <c r="Q38" s="18">
        <f t="shared" si="33"/>
        <v>0.12409622936569024</v>
      </c>
      <c r="R38" s="18">
        <f t="shared" si="33"/>
        <v>0.13091763313696825</v>
      </c>
      <c r="S38" s="18">
        <f t="shared" si="33"/>
        <v>0.13006999154801427</v>
      </c>
      <c r="T38" s="395">
        <f t="shared" si="33"/>
        <v>0.13082710376045659</v>
      </c>
      <c r="U38" s="395">
        <f t="shared" si="33"/>
        <v>0.13047302366980221</v>
      </c>
      <c r="V38" s="395"/>
      <c r="W38" s="172">
        <f>K38/K36</f>
        <v>0.12577977093902706</v>
      </c>
      <c r="X38" s="96">
        <f>L38/L36</f>
        <v>9.0016834248139513E-2</v>
      </c>
      <c r="Y38" s="78">
        <f>M38/M36</f>
        <v>7.4449680495291659E-2</v>
      </c>
      <c r="AA38" s="105">
        <f t="shared" si="2"/>
        <v>-0.2160833933972271</v>
      </c>
      <c r="AB38" s="104">
        <f t="shared" si="3"/>
        <v>-1.5567153752847853</v>
      </c>
    </row>
    <row r="39" spans="1:28" ht="20.100000000000001" customHeight="1" thickBot="1" x14ac:dyDescent="0.3">
      <c r="A39" s="5" t="s">
        <v>6</v>
      </c>
      <c r="B39" s="6"/>
      <c r="C39" s="13">
        <v>37960402</v>
      </c>
      <c r="D39" s="14">
        <v>34839265</v>
      </c>
      <c r="E39" s="14">
        <v>32218645</v>
      </c>
      <c r="F39" s="14">
        <v>32597080</v>
      </c>
      <c r="G39" s="14">
        <v>32595947</v>
      </c>
      <c r="H39" s="14">
        <v>34535658</v>
      </c>
      <c r="I39" s="14">
        <v>33554669.072000012</v>
      </c>
      <c r="J39" s="36">
        <v>33981214.112999983</v>
      </c>
      <c r="K39" s="15">
        <v>35504235.625999995</v>
      </c>
      <c r="L39" s="378">
        <v>5774138.3250000011</v>
      </c>
      <c r="M39" s="160">
        <v>5937038.2080000006</v>
      </c>
      <c r="O39" s="134">
        <f t="shared" ref="O39:U39" si="34">C39/C45</f>
        <v>0.45083882687373805</v>
      </c>
      <c r="P39" s="259">
        <f t="shared" si="34"/>
        <v>0.41152754308952011</v>
      </c>
      <c r="Q39" s="21">
        <f t="shared" si="34"/>
        <v>0.37432112521898186</v>
      </c>
      <c r="R39" s="21">
        <f t="shared" si="34"/>
        <v>0.35884756327888662</v>
      </c>
      <c r="S39" s="21">
        <f t="shared" si="34"/>
        <v>0.34479390972547513</v>
      </c>
      <c r="T39" s="401">
        <f t="shared" si="34"/>
        <v>0.34507758822069945</v>
      </c>
      <c r="U39" s="401">
        <f t="shared" si="34"/>
        <v>0.34393362070258476</v>
      </c>
      <c r="V39" s="401"/>
      <c r="W39" s="27">
        <f>K39/K45</f>
        <v>0.37615427983660366</v>
      </c>
      <c r="X39" s="20">
        <f>L39/L45</f>
        <v>0.37292477249885142</v>
      </c>
      <c r="Y39" s="234">
        <f>M39/M45</f>
        <v>0.38498598102576853</v>
      </c>
      <c r="AA39" s="102">
        <f t="shared" si="2"/>
        <v>2.8211981395509678E-2</v>
      </c>
      <c r="AB39" s="129">
        <f t="shared" si="3"/>
        <v>1.2061208526917111</v>
      </c>
    </row>
    <row r="40" spans="1:28" ht="20.100000000000001" customHeight="1" x14ac:dyDescent="0.25">
      <c r="A40" s="24"/>
      <c r="B40" t="s">
        <v>84</v>
      </c>
      <c r="C40" s="10">
        <v>26995721</v>
      </c>
      <c r="D40" s="11">
        <v>25179495</v>
      </c>
      <c r="E40" s="11">
        <v>24074185</v>
      </c>
      <c r="F40" s="11">
        <v>24662414</v>
      </c>
      <c r="G40" s="11">
        <v>24902353</v>
      </c>
      <c r="H40" s="11">
        <v>26397214</v>
      </c>
      <c r="I40" s="11">
        <v>25065495.747000013</v>
      </c>
      <c r="J40" s="35">
        <v>25185961.963999983</v>
      </c>
      <c r="K40" s="12">
        <v>26389149.987999994</v>
      </c>
      <c r="L40" s="212">
        <v>4192375.6290000007</v>
      </c>
      <c r="M40" s="161">
        <v>4409399.1660000011</v>
      </c>
      <c r="O40" s="77">
        <f t="shared" ref="O40:U40" si="35">C40/C39</f>
        <v>0.711154771227133</v>
      </c>
      <c r="P40" s="37">
        <f t="shared" si="35"/>
        <v>0.7227332436548245</v>
      </c>
      <c r="Q40" s="18">
        <f t="shared" si="35"/>
        <v>0.74721283281776751</v>
      </c>
      <c r="R40" s="18">
        <f t="shared" si="35"/>
        <v>0.75658353447609417</v>
      </c>
      <c r="S40" s="18">
        <f t="shared" si="35"/>
        <v>0.76397083968752311</v>
      </c>
      <c r="T40" s="395">
        <f t="shared" si="35"/>
        <v>0.76434663558458915</v>
      </c>
      <c r="U40" s="395">
        <f t="shared" si="35"/>
        <v>0.74700470725000045</v>
      </c>
      <c r="V40" s="395"/>
      <c r="W40" s="172">
        <f>K40/K39</f>
        <v>0.74326765589272503</v>
      </c>
      <c r="X40" s="96">
        <f>L40/L39</f>
        <v>0.72606082380265802</v>
      </c>
      <c r="Y40" s="78">
        <f>M40/M39</f>
        <v>0.74269341235811037</v>
      </c>
      <c r="AA40" s="107">
        <f t="shared" si="2"/>
        <v>5.1766243343935925E-2</v>
      </c>
      <c r="AB40" s="104">
        <f t="shared" si="3"/>
        <v>1.6632588555452354</v>
      </c>
    </row>
    <row r="41" spans="1:28" ht="20.100000000000001" customHeight="1" thickBot="1" x14ac:dyDescent="0.3">
      <c r="A41" s="24"/>
      <c r="B41" t="s">
        <v>85</v>
      </c>
      <c r="C41" s="10">
        <v>10964681</v>
      </c>
      <c r="D41" s="11">
        <v>9659770</v>
      </c>
      <c r="E41" s="11">
        <v>8144460</v>
      </c>
      <c r="F41" s="11">
        <v>7934666</v>
      </c>
      <c r="G41" s="11">
        <v>7693594</v>
      </c>
      <c r="H41" s="11">
        <v>8138444</v>
      </c>
      <c r="I41" s="11">
        <v>8489173.325000003</v>
      </c>
      <c r="J41" s="35">
        <v>8795252.1490000002</v>
      </c>
      <c r="K41" s="12">
        <v>9115085.6380000003</v>
      </c>
      <c r="L41" s="212">
        <v>1581762.6960000005</v>
      </c>
      <c r="M41" s="161">
        <v>1527639.041999999</v>
      </c>
      <c r="O41" s="77">
        <f t="shared" ref="O41:U41" si="36">C41/C39</f>
        <v>0.28884522877286706</v>
      </c>
      <c r="P41" s="37">
        <f t="shared" si="36"/>
        <v>0.2772667563451755</v>
      </c>
      <c r="Q41" s="18">
        <f t="shared" si="36"/>
        <v>0.25278716718223254</v>
      </c>
      <c r="R41" s="18">
        <f t="shared" si="36"/>
        <v>0.24341646552390583</v>
      </c>
      <c r="S41" s="18">
        <f t="shared" si="36"/>
        <v>0.23602916031247689</v>
      </c>
      <c r="T41" s="395">
        <f t="shared" si="36"/>
        <v>0.23565336441541088</v>
      </c>
      <c r="U41" s="395">
        <f t="shared" si="36"/>
        <v>0.25299529274999966</v>
      </c>
      <c r="V41" s="395"/>
      <c r="W41" s="172">
        <f>K41/K39</f>
        <v>0.25673234410727491</v>
      </c>
      <c r="X41" s="96">
        <f>L41/L39</f>
        <v>0.27393917619734198</v>
      </c>
      <c r="Y41" s="78">
        <f>M41/M39</f>
        <v>0.25730658764188952</v>
      </c>
      <c r="AA41" s="105">
        <f t="shared" si="2"/>
        <v>-3.4217303352058241E-2</v>
      </c>
      <c r="AB41" s="104">
        <f t="shared" si="3"/>
        <v>-1.6632588555452466</v>
      </c>
    </row>
    <row r="42" spans="1:28" ht="20.100000000000001" customHeight="1" thickBot="1" x14ac:dyDescent="0.3">
      <c r="A42" s="5" t="s">
        <v>7</v>
      </c>
      <c r="B42" s="6"/>
      <c r="C42" s="13">
        <v>92214</v>
      </c>
      <c r="D42" s="14">
        <v>102073</v>
      </c>
      <c r="E42" s="14">
        <v>98187</v>
      </c>
      <c r="F42" s="14">
        <v>103230</v>
      </c>
      <c r="G42" s="14">
        <v>95779</v>
      </c>
      <c r="H42" s="14">
        <v>114500</v>
      </c>
      <c r="I42" s="14">
        <v>145774.052</v>
      </c>
      <c r="J42" s="36">
        <v>156792.905</v>
      </c>
      <c r="K42" s="15">
        <v>141275.516</v>
      </c>
      <c r="L42" s="378">
        <v>22401.691000000003</v>
      </c>
      <c r="M42" s="160">
        <v>22769.712</v>
      </c>
      <c r="O42" s="134">
        <f t="shared" ref="O42:U42" si="37">C42/C45</f>
        <v>1.095184702768292E-3</v>
      </c>
      <c r="P42" s="259">
        <f t="shared" si="37"/>
        <v>1.2057042795184279E-3</v>
      </c>
      <c r="Q42" s="21">
        <f t="shared" si="37"/>
        <v>1.1407515220418539E-3</v>
      </c>
      <c r="R42" s="21">
        <f t="shared" si="37"/>
        <v>1.1364157144529345E-3</v>
      </c>
      <c r="S42" s="21">
        <f t="shared" si="37"/>
        <v>1.0131325799368947E-3</v>
      </c>
      <c r="T42" s="401">
        <f t="shared" si="37"/>
        <v>1.1440750267815974E-3</v>
      </c>
      <c r="U42" s="401">
        <f t="shared" si="37"/>
        <v>1.4941764855813699E-3</v>
      </c>
      <c r="V42" s="401"/>
      <c r="W42" s="27">
        <f>K42/K45</f>
        <v>1.496761979030152E-3</v>
      </c>
      <c r="X42" s="20">
        <f>L42/L45</f>
        <v>1.4468211617989887E-3</v>
      </c>
      <c r="Y42" s="234">
        <f>M42/M45</f>
        <v>1.4764971362626967E-3</v>
      </c>
      <c r="AA42" s="64">
        <f t="shared" si="2"/>
        <v>1.6428268740962322E-2</v>
      </c>
      <c r="AB42" s="129">
        <f t="shared" si="3"/>
        <v>2.9675974463707917E-3</v>
      </c>
    </row>
    <row r="43" spans="1:28" ht="20.100000000000001" customHeight="1" x14ac:dyDescent="0.25">
      <c r="A43" s="24"/>
      <c r="B43" t="s">
        <v>84</v>
      </c>
      <c r="C43" s="10">
        <v>72657</v>
      </c>
      <c r="D43" s="11">
        <v>85730</v>
      </c>
      <c r="E43" s="11">
        <v>80250</v>
      </c>
      <c r="F43" s="11">
        <v>91784</v>
      </c>
      <c r="G43" s="11">
        <v>87567</v>
      </c>
      <c r="H43" s="11">
        <v>106606</v>
      </c>
      <c r="I43" s="11">
        <v>139925.671</v>
      </c>
      <c r="J43" s="35">
        <v>150434.63399999999</v>
      </c>
      <c r="K43" s="12">
        <v>135659.80100000001</v>
      </c>
      <c r="L43" s="212">
        <v>21411.783000000003</v>
      </c>
      <c r="M43" s="161">
        <v>21814.342000000001</v>
      </c>
      <c r="O43" s="77">
        <f t="shared" ref="O43:U43" si="38">C43/C42</f>
        <v>0.78791723599453445</v>
      </c>
      <c r="P43" s="37">
        <f t="shared" si="38"/>
        <v>0.83988909897818231</v>
      </c>
      <c r="Q43" s="18">
        <f t="shared" si="38"/>
        <v>0.81731797488465885</v>
      </c>
      <c r="R43" s="18">
        <f t="shared" si="38"/>
        <v>0.88912137944396008</v>
      </c>
      <c r="S43" s="18">
        <f t="shared" si="38"/>
        <v>0.91426095490660797</v>
      </c>
      <c r="T43" s="395">
        <f t="shared" si="38"/>
        <v>0.93105676855895192</v>
      </c>
      <c r="U43" s="395">
        <f t="shared" si="38"/>
        <v>0.95988050740333408</v>
      </c>
      <c r="V43" s="395"/>
      <c r="W43" s="172">
        <f>K43/K42</f>
        <v>0.96024990628949469</v>
      </c>
      <c r="X43" s="96">
        <f>L43/L42</f>
        <v>0.95581101444529348</v>
      </c>
      <c r="Y43" s="78">
        <f>M43/M42</f>
        <v>0.95804206921896951</v>
      </c>
      <c r="AA43" s="107">
        <f t="shared" si="2"/>
        <v>1.8800816354247445E-2</v>
      </c>
      <c r="AB43" s="104">
        <f t="shared" si="3"/>
        <v>0.22310547736760222</v>
      </c>
    </row>
    <row r="44" spans="1:28" ht="20.100000000000001" customHeight="1" thickBot="1" x14ac:dyDescent="0.3">
      <c r="A44" s="24"/>
      <c r="B44" t="s">
        <v>85</v>
      </c>
      <c r="C44" s="10">
        <v>19557</v>
      </c>
      <c r="D44" s="11">
        <v>16343</v>
      </c>
      <c r="E44" s="11">
        <v>17937</v>
      </c>
      <c r="F44" s="11">
        <v>11446</v>
      </c>
      <c r="G44" s="11">
        <v>8212</v>
      </c>
      <c r="H44" s="11">
        <v>7894</v>
      </c>
      <c r="I44" s="11">
        <v>5848.3810000000003</v>
      </c>
      <c r="J44" s="35">
        <v>6358.2710000000006</v>
      </c>
      <c r="K44" s="43">
        <v>5615.715000000002</v>
      </c>
      <c r="L44" s="212">
        <v>989.9079999999999</v>
      </c>
      <c r="M44" s="161">
        <v>955.37</v>
      </c>
      <c r="O44" s="77">
        <f t="shared" ref="O44:U44" si="39">C44/C42</f>
        <v>0.21208276400546555</v>
      </c>
      <c r="P44" s="399">
        <f t="shared" si="39"/>
        <v>0.16011090102181771</v>
      </c>
      <c r="Q44" s="403">
        <f t="shared" si="39"/>
        <v>0.18268202511534112</v>
      </c>
      <c r="R44" s="403">
        <f t="shared" si="39"/>
        <v>0.11087862055603991</v>
      </c>
      <c r="S44" s="403">
        <f t="shared" si="39"/>
        <v>8.5739045093392086E-2</v>
      </c>
      <c r="T44" s="402">
        <f t="shared" si="39"/>
        <v>6.8943231441048039E-2</v>
      </c>
      <c r="U44" s="402">
        <f t="shared" si="39"/>
        <v>4.0119492596665973E-2</v>
      </c>
      <c r="V44" s="402"/>
      <c r="W44" s="172">
        <f>K44/K42</f>
        <v>3.9750093710505377E-2</v>
      </c>
      <c r="X44" s="235">
        <f>L44/L42</f>
        <v>4.4188985554706552E-2</v>
      </c>
      <c r="Y44" s="78">
        <f>M44/M42</f>
        <v>4.1957930781030522E-2</v>
      </c>
      <c r="AA44" s="105">
        <f t="shared" si="2"/>
        <v>-3.4890111000214059E-2</v>
      </c>
      <c r="AB44" s="104">
        <f t="shared" si="3"/>
        <v>-0.22310547736760292</v>
      </c>
    </row>
    <row r="45" spans="1:28" ht="20.100000000000001" customHeight="1" thickBot="1" x14ac:dyDescent="0.3">
      <c r="A45" s="74" t="s">
        <v>20</v>
      </c>
      <c r="B45" s="100"/>
      <c r="C45" s="83">
        <f t="shared" ref="C45:G46" si="40">C7+C10+C13+C16+C18+C21+C24+C27+C30+C33+C36+C39+C42</f>
        <v>84199496</v>
      </c>
      <c r="D45" s="84">
        <f t="shared" si="40"/>
        <v>84658404</v>
      </c>
      <c r="E45" s="84">
        <f t="shared" si="40"/>
        <v>86072206</v>
      </c>
      <c r="F45" s="84">
        <f t="shared" si="40"/>
        <v>90838237</v>
      </c>
      <c r="G45" s="84">
        <f t="shared" si="40"/>
        <v>94537479</v>
      </c>
      <c r="H45" s="84">
        <f t="shared" ref="H45:M46" si="41">H7+H10+H13+H16+H18+H21+H24+H27+H30+H33+H36+H39+H42</f>
        <v>100080849</v>
      </c>
      <c r="I45" s="84">
        <f t="shared" ref="I45:J45" si="42">I7+I10+I13+I16+I18+I21+I24+I27+I30+I33+I36+I39+I42</f>
        <v>97561468.412</v>
      </c>
      <c r="J45" s="84">
        <f t="shared" si="42"/>
        <v>95765832.049999982</v>
      </c>
      <c r="K45" s="84">
        <f t="shared" si="41"/>
        <v>94387429.650999993</v>
      </c>
      <c r="L45" s="190">
        <f t="shared" si="41"/>
        <v>15483386.331</v>
      </c>
      <c r="M45" s="188">
        <f t="shared" si="41"/>
        <v>15421440.002000002</v>
      </c>
      <c r="O45" s="89">
        <f>O7+O10+O13+O16+O18+O21+O24+O27+O30+O33+O36+O39+O42</f>
        <v>1</v>
      </c>
      <c r="P45" s="400">
        <f t="shared" ref="P45:X45" si="43">P7+P10+P13+P16+P18+P21+P24+P27+P30+P33+P36+P39+P42</f>
        <v>0.99999999999999989</v>
      </c>
      <c r="Q45" s="400">
        <f t="shared" si="43"/>
        <v>1</v>
      </c>
      <c r="R45" s="400">
        <f t="shared" si="43"/>
        <v>1</v>
      </c>
      <c r="S45" s="400">
        <f t="shared" ref="S45:T45" si="44">S7+S10+S13+S16+S18+S21+S24+S27+S30+S33+S36+S39+S42</f>
        <v>0.99999999999999989</v>
      </c>
      <c r="T45" s="400">
        <f t="shared" si="44"/>
        <v>1</v>
      </c>
      <c r="U45" s="400">
        <f t="shared" ref="U45" si="45">U7+U10+U13+U16+U18+U21+U24+U27+U30+U33+U36+U39+U42</f>
        <v>1</v>
      </c>
      <c r="V45" s="400"/>
      <c r="W45" s="174">
        <f t="shared" si="43"/>
        <v>1</v>
      </c>
      <c r="X45" s="181">
        <f t="shared" si="43"/>
        <v>1.0000000000000002</v>
      </c>
      <c r="Y45" s="397">
        <f>Y7+Y10+Y13+Y16+Y18+Y21+Y24+Y27+Y30+Y33+Y36+Y39+Y42</f>
        <v>1</v>
      </c>
      <c r="AA45" s="93">
        <f t="shared" si="2"/>
        <v>-4.0008256382502352E-3</v>
      </c>
      <c r="AB45" s="132">
        <f t="shared" si="3"/>
        <v>-2.2204460492503131E-14</v>
      </c>
    </row>
    <row r="46" spans="1:28" ht="20.100000000000001" customHeight="1" x14ac:dyDescent="0.25">
      <c r="A46" s="24"/>
      <c r="B46" t="s">
        <v>84</v>
      </c>
      <c r="C46" s="314">
        <f t="shared" si="40"/>
        <v>47415131</v>
      </c>
      <c r="D46" s="315">
        <f t="shared" si="40"/>
        <v>47322300</v>
      </c>
      <c r="E46" s="315">
        <f t="shared" si="40"/>
        <v>49871335</v>
      </c>
      <c r="F46" s="315">
        <f t="shared" si="40"/>
        <v>54010017</v>
      </c>
      <c r="G46" s="315">
        <v>54960471</v>
      </c>
      <c r="H46" s="315">
        <f t="shared" si="41"/>
        <v>57917151</v>
      </c>
      <c r="I46" s="315">
        <f t="shared" ref="I46:J46" si="46">I8+I11+I14+I17+I19+I22+I25+I28+I31+I34+I37+I40+I43</f>
        <v>55191487.747999996</v>
      </c>
      <c r="J46" s="315">
        <f t="shared" si="46"/>
        <v>53945481.978999987</v>
      </c>
      <c r="K46" s="248">
        <f t="shared" si="41"/>
        <v>53365609.968999997</v>
      </c>
      <c r="L46" s="315">
        <f t="shared" si="41"/>
        <v>8874066.5820000004</v>
      </c>
      <c r="M46" s="189">
        <f t="shared" si="41"/>
        <v>9009165.8380000014</v>
      </c>
      <c r="O46" s="77">
        <f t="shared" ref="O46:U46" si="47">C46/C45</f>
        <v>0.56312844200397594</v>
      </c>
      <c r="P46" s="79">
        <f t="shared" si="47"/>
        <v>0.5589793542528867</v>
      </c>
      <c r="Q46" s="79">
        <f t="shared" si="47"/>
        <v>0.57941276653232288</v>
      </c>
      <c r="R46" s="79">
        <f t="shared" si="47"/>
        <v>0.5945735934967562</v>
      </c>
      <c r="S46" s="79">
        <f t="shared" si="47"/>
        <v>0.58136171581220186</v>
      </c>
      <c r="T46" s="79">
        <f t="shared" si="47"/>
        <v>0.57870363389902901</v>
      </c>
      <c r="U46" s="79">
        <f t="shared" si="47"/>
        <v>0.56570989189018273</v>
      </c>
      <c r="V46" s="79"/>
      <c r="W46" s="79">
        <f>K46/K45</f>
        <v>0.56538895238826548</v>
      </c>
      <c r="X46" s="79">
        <f>L46/L45</f>
        <v>0.57313473889318534</v>
      </c>
      <c r="Y46" s="78">
        <f>M46/M45</f>
        <v>0.58419744439115961</v>
      </c>
      <c r="AA46" s="107">
        <f t="shared" si="2"/>
        <v>1.5224052552640739E-2</v>
      </c>
      <c r="AB46" s="104">
        <f t="shared" si="3"/>
        <v>1.1062705497974279</v>
      </c>
    </row>
    <row r="47" spans="1:28" ht="20.100000000000001" customHeight="1" thickBot="1" x14ac:dyDescent="0.3">
      <c r="A47" s="31"/>
      <c r="B47" s="25" t="s">
        <v>85</v>
      </c>
      <c r="C47" s="32">
        <f t="shared" ref="C47:F47" si="48">C9+C12+C15+C20+C23+C26+C29+C32+C35+C38+C41+C44</f>
        <v>36784365</v>
      </c>
      <c r="D47" s="33">
        <f t="shared" si="48"/>
        <v>37336104</v>
      </c>
      <c r="E47" s="33">
        <f t="shared" si="48"/>
        <v>36200871</v>
      </c>
      <c r="F47" s="33">
        <f t="shared" si="48"/>
        <v>36828220</v>
      </c>
      <c r="G47" s="33">
        <v>39577008</v>
      </c>
      <c r="H47" s="33">
        <f t="shared" ref="H47:M47" si="49">H9+H12+H15+H20+H23+H26+H29+H32+H35+H38+H41+H44</f>
        <v>42163698</v>
      </c>
      <c r="I47" s="33">
        <f t="shared" ref="I47:J47" si="50">I9+I12+I15+I20+I23+I26+I29+I32+I35+I38+I41+I44</f>
        <v>42369980.663999997</v>
      </c>
      <c r="J47" s="33">
        <f t="shared" si="50"/>
        <v>41820350.070999995</v>
      </c>
      <c r="K47" s="43">
        <f t="shared" si="49"/>
        <v>41021819.682000004</v>
      </c>
      <c r="L47" s="33">
        <f t="shared" si="49"/>
        <v>6609319.7490000008</v>
      </c>
      <c r="M47" s="162">
        <f t="shared" si="49"/>
        <v>6412274.1639999999</v>
      </c>
      <c r="O47" s="147">
        <f t="shared" ref="O47:U47" si="51">C47/C45</f>
        <v>0.43687155799602412</v>
      </c>
      <c r="P47" s="80">
        <f t="shared" si="51"/>
        <v>0.4410206457471133</v>
      </c>
      <c r="Q47" s="80">
        <f t="shared" si="51"/>
        <v>0.42058723346767712</v>
      </c>
      <c r="R47" s="80">
        <f t="shared" si="51"/>
        <v>0.4054264065032438</v>
      </c>
      <c r="S47" s="80">
        <f t="shared" si="51"/>
        <v>0.41863828418779814</v>
      </c>
      <c r="T47" s="80">
        <f t="shared" si="51"/>
        <v>0.42129636610097104</v>
      </c>
      <c r="U47" s="80">
        <f t="shared" si="51"/>
        <v>0.43429010810981722</v>
      </c>
      <c r="V47" s="80"/>
      <c r="W47" s="80">
        <f>K47/K45</f>
        <v>0.43461104761173458</v>
      </c>
      <c r="X47" s="80">
        <f>L47/L45</f>
        <v>0.42686526110681472</v>
      </c>
      <c r="Y47" s="236">
        <f>M47/M45</f>
        <v>0.41580255560884027</v>
      </c>
      <c r="AA47" s="105">
        <f t="shared" si="2"/>
        <v>-2.9813292817284891E-2</v>
      </c>
      <c r="AB47" s="106">
        <f t="shared" si="3"/>
        <v>-1.1062705497974445</v>
      </c>
    </row>
    <row r="50" spans="1:28" x14ac:dyDescent="0.25">
      <c r="A50" s="1" t="s">
        <v>22</v>
      </c>
      <c r="O50" s="1" t="s">
        <v>24</v>
      </c>
      <c r="AA50" s="1" t="s">
        <v>92</v>
      </c>
    </row>
    <row r="51" spans="1:28" ht="15.75" thickBot="1" x14ac:dyDescent="0.3"/>
    <row r="52" spans="1:28" ht="24" customHeight="1" x14ac:dyDescent="0.25">
      <c r="A52" s="480" t="s">
        <v>80</v>
      </c>
      <c r="B52" s="510"/>
      <c r="C52" s="482">
        <v>2016</v>
      </c>
      <c r="D52" s="484">
        <v>2017</v>
      </c>
      <c r="E52" s="486">
        <v>2018</v>
      </c>
      <c r="F52" s="484">
        <v>2019</v>
      </c>
      <c r="G52" s="484">
        <v>2020</v>
      </c>
      <c r="H52" s="484">
        <v>2021</v>
      </c>
      <c r="I52" s="484">
        <v>2022</v>
      </c>
      <c r="J52" s="484">
        <v>2023</v>
      </c>
      <c r="K52" s="488">
        <v>2024</v>
      </c>
      <c r="L52" s="496" t="str">
        <f>L5</f>
        <v>janeiro - março</v>
      </c>
      <c r="M52" s="497"/>
      <c r="O52" s="519">
        <v>2016</v>
      </c>
      <c r="P52" s="484">
        <v>2017</v>
      </c>
      <c r="Q52" s="484">
        <v>2018</v>
      </c>
      <c r="R52" s="505">
        <v>2019</v>
      </c>
      <c r="S52" s="486">
        <v>2020</v>
      </c>
      <c r="T52" s="486">
        <v>2021</v>
      </c>
      <c r="U52" s="486">
        <v>2022</v>
      </c>
      <c r="V52" s="486">
        <v>2023</v>
      </c>
      <c r="W52" s="503">
        <v>2024</v>
      </c>
      <c r="X52" s="496" t="str">
        <f>L52</f>
        <v>janeiro - março</v>
      </c>
      <c r="Y52" s="497"/>
      <c r="AA52" s="516" t="s">
        <v>91</v>
      </c>
      <c r="AB52" s="517"/>
    </row>
    <row r="53" spans="1:28" ht="21.75" customHeight="1" thickBot="1" x14ac:dyDescent="0.3">
      <c r="A53" s="511"/>
      <c r="B53" s="512"/>
      <c r="C53" s="513">
        <v>2016</v>
      </c>
      <c r="D53" s="498">
        <v>2017</v>
      </c>
      <c r="E53" s="507"/>
      <c r="F53" s="498"/>
      <c r="G53" s="498"/>
      <c r="H53" s="498">
        <v>2018</v>
      </c>
      <c r="I53" s="498"/>
      <c r="J53" s="498"/>
      <c r="K53" s="518"/>
      <c r="L53" s="166">
        <v>2024</v>
      </c>
      <c r="M53" s="168">
        <v>2025</v>
      </c>
      <c r="O53" s="520"/>
      <c r="P53" s="498"/>
      <c r="Q53" s="498"/>
      <c r="R53" s="521"/>
      <c r="S53" s="507"/>
      <c r="T53" s="507"/>
      <c r="U53" s="507"/>
      <c r="V53" s="507"/>
      <c r="W53" s="522"/>
      <c r="X53" s="166">
        <v>2024</v>
      </c>
      <c r="Y53" s="168">
        <v>2025</v>
      </c>
      <c r="AA53" s="130" t="s">
        <v>0</v>
      </c>
      <c r="AB53" s="131" t="s">
        <v>37</v>
      </c>
    </row>
    <row r="54" spans="1:28" ht="20.100000000000001" customHeight="1" thickBot="1" x14ac:dyDescent="0.3">
      <c r="A54" s="5" t="s">
        <v>10</v>
      </c>
      <c r="B54" s="6"/>
      <c r="C54" s="13">
        <v>43263427</v>
      </c>
      <c r="D54" s="14">
        <v>45322865</v>
      </c>
      <c r="E54" s="14">
        <v>48266368</v>
      </c>
      <c r="F54" s="14">
        <v>50700344</v>
      </c>
      <c r="G54" s="14">
        <v>53931412</v>
      </c>
      <c r="H54" s="14">
        <v>56340940</v>
      </c>
      <c r="I54" s="36">
        <v>57773575.998999983</v>
      </c>
      <c r="J54" s="36">
        <v>57555765.070999995</v>
      </c>
      <c r="K54" s="15">
        <v>52889218.165999994</v>
      </c>
      <c r="L54" s="14">
        <v>7263345.9919999996</v>
      </c>
      <c r="M54" s="160">
        <v>7090861.9699999988</v>
      </c>
      <c r="O54" s="134">
        <f t="shared" ref="O54:U54" si="52">C54/C92</f>
        <v>0.15995255176002657</v>
      </c>
      <c r="P54" s="259">
        <f t="shared" si="52"/>
        <v>0.1566763403581925</v>
      </c>
      <c r="Q54" s="21">
        <f t="shared" si="52"/>
        <v>0.15598980563684609</v>
      </c>
      <c r="R54" s="21">
        <f t="shared" si="52"/>
        <v>0.15258973097881612</v>
      </c>
      <c r="S54" s="21">
        <f t="shared" si="52"/>
        <v>0.15299297949399679</v>
      </c>
      <c r="T54" s="401">
        <f t="shared" si="52"/>
        <v>0.14362421512708967</v>
      </c>
      <c r="U54" s="401">
        <f t="shared" si="52"/>
        <v>0.59217616277589635</v>
      </c>
      <c r="V54" s="401"/>
      <c r="W54" s="27">
        <f>K54/K92</f>
        <v>0.56034175696445243</v>
      </c>
      <c r="X54" s="20">
        <f>L54/L92</f>
        <v>0.10793260024021263</v>
      </c>
      <c r="Y54" s="234">
        <f>M54/M92</f>
        <v>0.10543374965732455</v>
      </c>
      <c r="AA54" s="102">
        <f>(M54-L54)/L54</f>
        <v>-2.3747185138912327E-2</v>
      </c>
      <c r="AB54" s="101">
        <f>(Y54-X54)*100</f>
        <v>-0.24988505828880819</v>
      </c>
    </row>
    <row r="55" spans="1:28" ht="20.100000000000001" customHeight="1" x14ac:dyDescent="0.25">
      <c r="A55" s="24"/>
      <c r="B55" t="s">
        <v>84</v>
      </c>
      <c r="C55" s="10">
        <v>1291916</v>
      </c>
      <c r="D55" s="11">
        <v>1193387</v>
      </c>
      <c r="E55" s="11">
        <v>1430439</v>
      </c>
      <c r="F55" s="11">
        <v>1484147</v>
      </c>
      <c r="G55" s="11">
        <v>1476642</v>
      </c>
      <c r="H55" s="11">
        <v>1901660</v>
      </c>
      <c r="I55" s="35">
        <v>2502678.7039999999</v>
      </c>
      <c r="J55" s="35">
        <v>2831317.2369999997</v>
      </c>
      <c r="K55" s="12">
        <v>2568609.0239999988</v>
      </c>
      <c r="L55" s="11">
        <v>283105.30500000005</v>
      </c>
      <c r="M55" s="161">
        <v>297430.0780000001</v>
      </c>
      <c r="O55" s="77">
        <f t="shared" ref="O55:U55" si="53">C55/C54</f>
        <v>2.9861619607711613E-2</v>
      </c>
      <c r="P55" s="37">
        <f t="shared" si="53"/>
        <v>2.6330793518900449E-2</v>
      </c>
      <c r="Q55" s="18">
        <f t="shared" si="53"/>
        <v>2.9636350512224165E-2</v>
      </c>
      <c r="R55" s="18">
        <f t="shared" si="53"/>
        <v>2.9272917753773033E-2</v>
      </c>
      <c r="S55" s="18">
        <f t="shared" si="53"/>
        <v>2.7379998877092259E-2</v>
      </c>
      <c r="T55" s="395">
        <f t="shared" si="53"/>
        <v>3.3752720490641444E-2</v>
      </c>
      <c r="U55" s="395">
        <f t="shared" si="53"/>
        <v>4.3318743226891811E-2</v>
      </c>
      <c r="V55" s="395"/>
      <c r="W55" s="172">
        <f>K55/K54</f>
        <v>4.8565834645883224E-2</v>
      </c>
      <c r="X55" s="96">
        <f>L55/L54</f>
        <v>3.8977257218893072E-2</v>
      </c>
      <c r="Y55" s="78">
        <f>M55/M54</f>
        <v>4.194554614916586E-2</v>
      </c>
      <c r="AA55" s="107">
        <f t="shared" ref="AA55:AA94" si="54">(M55-L55)/L55</f>
        <v>5.0598744520170831E-2</v>
      </c>
      <c r="AB55" s="104">
        <f t="shared" ref="AB55:AB94" si="55">(Y55-X55)*100</f>
        <v>0.29682889302727888</v>
      </c>
    </row>
    <row r="56" spans="1:28" ht="20.100000000000001" customHeight="1" thickBot="1" x14ac:dyDescent="0.3">
      <c r="A56" s="24"/>
      <c r="B56" t="s">
        <v>85</v>
      </c>
      <c r="C56" s="10">
        <v>41971511</v>
      </c>
      <c r="D56" s="11">
        <v>44129478</v>
      </c>
      <c r="E56" s="11">
        <v>46835929</v>
      </c>
      <c r="F56" s="11">
        <v>49216197</v>
      </c>
      <c r="G56" s="11">
        <v>52454770</v>
      </c>
      <c r="H56" s="11">
        <v>54439280</v>
      </c>
      <c r="I56" s="35">
        <v>55270897.294999979</v>
      </c>
      <c r="J56" s="35">
        <v>54724447.833999991</v>
      </c>
      <c r="K56" s="12">
        <v>50320609.141999997</v>
      </c>
      <c r="L56" s="11">
        <v>6980240.6869999999</v>
      </c>
      <c r="M56" s="161">
        <v>6793431.8919999991</v>
      </c>
      <c r="O56" s="77">
        <f t="shared" ref="O56:U56" si="56">C56/C54</f>
        <v>0.97013838039228839</v>
      </c>
      <c r="P56" s="37">
        <f t="shared" si="56"/>
        <v>0.97366920648109956</v>
      </c>
      <c r="Q56" s="18">
        <f t="shared" si="56"/>
        <v>0.97036364948777587</v>
      </c>
      <c r="R56" s="18">
        <f t="shared" si="56"/>
        <v>0.97072708224622695</v>
      </c>
      <c r="S56" s="18">
        <f t="shared" si="56"/>
        <v>0.9726200011229077</v>
      </c>
      <c r="T56" s="395">
        <f t="shared" si="56"/>
        <v>0.96624727950935851</v>
      </c>
      <c r="U56" s="395">
        <f t="shared" si="56"/>
        <v>0.95668125677310811</v>
      </c>
      <c r="V56" s="395"/>
      <c r="W56" s="172">
        <f>K56/K54</f>
        <v>0.95143416535411685</v>
      </c>
      <c r="X56" s="96">
        <f>L56/L54</f>
        <v>0.961022742781107</v>
      </c>
      <c r="Y56" s="78">
        <f>M56/M54</f>
        <v>0.95805445385083421</v>
      </c>
      <c r="AA56" s="105">
        <f t="shared" si="54"/>
        <v>-2.6762514843924157E-2</v>
      </c>
      <c r="AB56" s="104">
        <f t="shared" si="55"/>
        <v>-0.29682889302727888</v>
      </c>
    </row>
    <row r="57" spans="1:28" ht="20.100000000000001" customHeight="1" thickBot="1" x14ac:dyDescent="0.3">
      <c r="A57" s="5" t="s">
        <v>17</v>
      </c>
      <c r="B57" s="6"/>
      <c r="C57" s="13">
        <v>534724</v>
      </c>
      <c r="D57" s="14">
        <v>727328</v>
      </c>
      <c r="E57" s="14">
        <v>627880</v>
      </c>
      <c r="F57" s="14">
        <v>660848</v>
      </c>
      <c r="G57" s="14">
        <v>732632</v>
      </c>
      <c r="H57" s="14">
        <v>965487</v>
      </c>
      <c r="I57" s="36">
        <v>1069815.213</v>
      </c>
      <c r="J57" s="36">
        <v>1235057.9309999996</v>
      </c>
      <c r="K57" s="15">
        <v>1538016.193</v>
      </c>
      <c r="L57" s="14">
        <v>190710.21099999998</v>
      </c>
      <c r="M57" s="160">
        <v>196251.13699999999</v>
      </c>
      <c r="O57" s="134">
        <f t="shared" ref="O57:U57" si="57">C57/C92</f>
        <v>1.976969329945324E-3</v>
      </c>
      <c r="P57" s="259">
        <f t="shared" si="57"/>
        <v>2.5142958036753287E-3</v>
      </c>
      <c r="Q57" s="21">
        <f t="shared" si="57"/>
        <v>2.0292158540552072E-3</v>
      </c>
      <c r="R57" s="21">
        <f t="shared" si="57"/>
        <v>1.9889138925347069E-3</v>
      </c>
      <c r="S57" s="21">
        <f t="shared" si="57"/>
        <v>2.0783352112614048E-3</v>
      </c>
      <c r="T57" s="401">
        <f t="shared" si="57"/>
        <v>2.4612175904485871E-3</v>
      </c>
      <c r="U57" s="401">
        <f t="shared" si="57"/>
        <v>1.0965550543808886E-2</v>
      </c>
      <c r="V57" s="401"/>
      <c r="W57" s="27">
        <f>K57/K92</f>
        <v>1.6294714229287261E-2</v>
      </c>
      <c r="X57" s="20">
        <f>L57/L92</f>
        <v>2.8339347992317977E-3</v>
      </c>
      <c r="Y57" s="234">
        <f>M57/M92</f>
        <v>2.9180504903303464E-3</v>
      </c>
      <c r="AA57" s="102">
        <f t="shared" si="54"/>
        <v>2.9054165327309124E-2</v>
      </c>
      <c r="AB57" s="101">
        <f t="shared" si="55"/>
        <v>8.4115691098548672E-3</v>
      </c>
    </row>
    <row r="58" spans="1:28" ht="20.100000000000001" customHeight="1" x14ac:dyDescent="0.25">
      <c r="A58" s="24"/>
      <c r="B58" t="s">
        <v>84</v>
      </c>
      <c r="C58" s="10">
        <v>472187</v>
      </c>
      <c r="D58" s="11">
        <v>628374</v>
      </c>
      <c r="E58" s="11">
        <v>453490</v>
      </c>
      <c r="F58" s="11">
        <v>401720</v>
      </c>
      <c r="G58" s="11">
        <v>486117</v>
      </c>
      <c r="H58" s="11">
        <v>594835</v>
      </c>
      <c r="I58" s="35">
        <v>643398.17599999986</v>
      </c>
      <c r="J58" s="35">
        <v>736794.54299999983</v>
      </c>
      <c r="K58" s="12">
        <v>980519.7350000001</v>
      </c>
      <c r="L58" s="11">
        <v>133989.19399999999</v>
      </c>
      <c r="M58" s="161">
        <v>133416.101</v>
      </c>
      <c r="O58" s="77">
        <f t="shared" ref="O58:U58" si="58">C58/C57</f>
        <v>0.88304807713886047</v>
      </c>
      <c r="P58" s="37">
        <f t="shared" si="58"/>
        <v>0.86394858990716705</v>
      </c>
      <c r="Q58" s="18">
        <f t="shared" si="58"/>
        <v>0.72225584506593621</v>
      </c>
      <c r="R58" s="18">
        <f t="shared" si="58"/>
        <v>0.60788562574147154</v>
      </c>
      <c r="S58" s="18">
        <f t="shared" si="58"/>
        <v>0.66352138590724952</v>
      </c>
      <c r="T58" s="395">
        <f t="shared" si="58"/>
        <v>0.61609840422501805</v>
      </c>
      <c r="U58" s="395">
        <f t="shared" si="58"/>
        <v>0.60141056902319434</v>
      </c>
      <c r="V58" s="395"/>
      <c r="W58" s="172">
        <f>K58/K57</f>
        <v>0.63752237425240177</v>
      </c>
      <c r="X58" s="96">
        <f>L58/L57</f>
        <v>0.70258007317709903</v>
      </c>
      <c r="Y58" s="78">
        <f>M58/M57</f>
        <v>0.67982332759682307</v>
      </c>
      <c r="AA58" s="107">
        <f t="shared" si="54"/>
        <v>-4.2771583505457431E-3</v>
      </c>
      <c r="AB58" s="104">
        <f t="shared" si="55"/>
        <v>-2.2756745580275961</v>
      </c>
    </row>
    <row r="59" spans="1:28" ht="20.100000000000001" customHeight="1" thickBot="1" x14ac:dyDescent="0.3">
      <c r="A59" s="24"/>
      <c r="B59" t="s">
        <v>85</v>
      </c>
      <c r="C59" s="10">
        <v>62537</v>
      </c>
      <c r="D59" s="11">
        <v>98954</v>
      </c>
      <c r="E59" s="11">
        <v>174390</v>
      </c>
      <c r="F59" s="11">
        <v>259128</v>
      </c>
      <c r="G59" s="11">
        <v>246515</v>
      </c>
      <c r="H59" s="11">
        <v>370652</v>
      </c>
      <c r="I59" s="35">
        <v>426417.03700000001</v>
      </c>
      <c r="J59" s="35">
        <v>498263.38799999986</v>
      </c>
      <c r="K59" s="12">
        <v>557496.45799999998</v>
      </c>
      <c r="L59" s="11">
        <v>56721.017</v>
      </c>
      <c r="M59" s="161">
        <v>62835.036</v>
      </c>
      <c r="O59" s="77">
        <f t="shared" ref="O59:U59" si="59">C59/C57</f>
        <v>0.11695192286113958</v>
      </c>
      <c r="P59" s="37">
        <f t="shared" si="59"/>
        <v>0.13605141009283295</v>
      </c>
      <c r="Q59" s="18">
        <f t="shared" si="59"/>
        <v>0.27774415493406385</v>
      </c>
      <c r="R59" s="18">
        <f t="shared" si="59"/>
        <v>0.39211437425852841</v>
      </c>
      <c r="S59" s="18">
        <f t="shared" si="59"/>
        <v>0.33647861409275054</v>
      </c>
      <c r="T59" s="395">
        <f t="shared" si="59"/>
        <v>0.38390159577498195</v>
      </c>
      <c r="U59" s="395">
        <f t="shared" si="59"/>
        <v>0.39858943097680555</v>
      </c>
      <c r="V59" s="395"/>
      <c r="W59" s="172">
        <f>K59/K57</f>
        <v>0.36247762574759834</v>
      </c>
      <c r="X59" s="96">
        <f>L59/L57</f>
        <v>0.29741992682290097</v>
      </c>
      <c r="Y59" s="78">
        <f>M59/M57</f>
        <v>0.32017667240317699</v>
      </c>
      <c r="AA59" s="105">
        <f t="shared" si="54"/>
        <v>0.1077910679916053</v>
      </c>
      <c r="AB59" s="104">
        <f t="shared" si="55"/>
        <v>2.2756745580276014</v>
      </c>
    </row>
    <row r="60" spans="1:28" ht="20.100000000000001" customHeight="1" thickBot="1" x14ac:dyDescent="0.3">
      <c r="A60" s="5" t="s">
        <v>14</v>
      </c>
      <c r="B60" s="6"/>
      <c r="C60" s="13">
        <v>38185533</v>
      </c>
      <c r="D60" s="14">
        <v>43987043</v>
      </c>
      <c r="E60" s="14">
        <v>47167068</v>
      </c>
      <c r="F60" s="14">
        <v>49268564</v>
      </c>
      <c r="G60" s="14">
        <v>57661665</v>
      </c>
      <c r="H60" s="14">
        <v>68982199</v>
      </c>
      <c r="I60" s="36">
        <v>74341099.981000021</v>
      </c>
      <c r="J60" s="36">
        <v>78712782.665999949</v>
      </c>
      <c r="K60" s="15">
        <v>85385926.549999997</v>
      </c>
      <c r="L60" s="14">
        <v>14750883.533000002</v>
      </c>
      <c r="M60" s="160">
        <v>15512047.539000003</v>
      </c>
      <c r="O60" s="134">
        <f t="shared" ref="O60:U60" si="60">C60/C92</f>
        <v>0.14117867832492101</v>
      </c>
      <c r="P60" s="259">
        <f t="shared" si="60"/>
        <v>0.15205854529316382</v>
      </c>
      <c r="Q60" s="21">
        <f t="shared" si="60"/>
        <v>0.15243702964722564</v>
      </c>
      <c r="R60" s="21">
        <f t="shared" si="60"/>
        <v>0.14828059009762506</v>
      </c>
      <c r="S60" s="21">
        <f t="shared" si="60"/>
        <v>0.16357498540803478</v>
      </c>
      <c r="T60" s="401">
        <f t="shared" si="60"/>
        <v>0.17584928808634911</v>
      </c>
      <c r="U60" s="401">
        <f t="shared" si="60"/>
        <v>0.76199242581158311</v>
      </c>
      <c r="V60" s="401"/>
      <c r="W60" s="27">
        <f>K60/K92</f>
        <v>0.90463239507333459</v>
      </c>
      <c r="X60" s="20">
        <f>L60/L92</f>
        <v>0.21919666463786772</v>
      </c>
      <c r="Y60" s="234">
        <f>M60/M92</f>
        <v>0.23064802894470163</v>
      </c>
      <c r="AA60" s="102">
        <f t="shared" si="54"/>
        <v>5.1601248447061474E-2</v>
      </c>
      <c r="AB60" s="101">
        <f t="shared" si="55"/>
        <v>1.1451364306833911</v>
      </c>
    </row>
    <row r="61" spans="1:28" ht="20.100000000000001" customHeight="1" x14ac:dyDescent="0.25">
      <c r="A61" s="24"/>
      <c r="B61" t="s">
        <v>84</v>
      </c>
      <c r="C61" s="10">
        <v>1998845</v>
      </c>
      <c r="D61" s="11">
        <v>1905303</v>
      </c>
      <c r="E61" s="11">
        <v>2020518</v>
      </c>
      <c r="F61" s="11">
        <v>1342451</v>
      </c>
      <c r="G61" s="11">
        <v>1206106</v>
      </c>
      <c r="H61" s="11">
        <v>1532827</v>
      </c>
      <c r="I61" s="35">
        <v>1504928.34</v>
      </c>
      <c r="J61" s="35">
        <v>1589049.9920000006</v>
      </c>
      <c r="K61" s="12">
        <v>1583782.2990000006</v>
      </c>
      <c r="L61" s="11">
        <v>344112.99099999998</v>
      </c>
      <c r="M61" s="161">
        <v>374467.897</v>
      </c>
      <c r="O61" s="77">
        <f t="shared" ref="O61:U61" si="61">C61/C60</f>
        <v>5.2345609527042612E-2</v>
      </c>
      <c r="P61" s="37">
        <f t="shared" si="61"/>
        <v>4.3315096220493843E-2</v>
      </c>
      <c r="Q61" s="18">
        <f t="shared" si="61"/>
        <v>4.2837472958887332E-2</v>
      </c>
      <c r="R61" s="18">
        <f t="shared" si="61"/>
        <v>2.724761777103956E-2</v>
      </c>
      <c r="S61" s="18">
        <f t="shared" si="61"/>
        <v>2.0916947160648239E-2</v>
      </c>
      <c r="T61" s="395">
        <f t="shared" si="61"/>
        <v>2.2220616655030091E-2</v>
      </c>
      <c r="U61" s="395">
        <f t="shared" si="61"/>
        <v>2.0243557606554479E-2</v>
      </c>
      <c r="V61" s="395"/>
      <c r="W61" s="172">
        <f>K61/K60</f>
        <v>1.8548516869142068E-2</v>
      </c>
      <c r="X61" s="96">
        <f>L61/L60</f>
        <v>2.3328296927446153E-2</v>
      </c>
      <c r="Y61" s="78">
        <f>M61/M60</f>
        <v>2.4140455736647411E-2</v>
      </c>
      <c r="AA61" s="107">
        <f t="shared" si="54"/>
        <v>8.8212031495201584E-2</v>
      </c>
      <c r="AB61" s="104">
        <f t="shared" si="55"/>
        <v>8.1215880920125841E-2</v>
      </c>
    </row>
    <row r="62" spans="1:28" ht="20.100000000000001" customHeight="1" thickBot="1" x14ac:dyDescent="0.3">
      <c r="A62" s="24"/>
      <c r="B62" t="s">
        <v>85</v>
      </c>
      <c r="C62" s="10">
        <v>36186688</v>
      </c>
      <c r="D62" s="11">
        <v>42081740</v>
      </c>
      <c r="E62" s="11">
        <v>45146550</v>
      </c>
      <c r="F62" s="11">
        <v>47926113</v>
      </c>
      <c r="G62" s="11">
        <v>56455559</v>
      </c>
      <c r="H62" s="11">
        <v>67449372</v>
      </c>
      <c r="I62" s="35">
        <v>72836171.641000018</v>
      </c>
      <c r="J62" s="35">
        <v>77123732.67399995</v>
      </c>
      <c r="K62" s="12">
        <v>83802144.251000002</v>
      </c>
      <c r="L62" s="11">
        <v>14406770.542000001</v>
      </c>
      <c r="M62" s="161">
        <v>15137579.642000003</v>
      </c>
      <c r="O62" s="77">
        <f t="shared" ref="O62:U62" si="62">C62/C60</f>
        <v>0.94765439047295741</v>
      </c>
      <c r="P62" s="37">
        <f t="shared" si="62"/>
        <v>0.95668490377950621</v>
      </c>
      <c r="Q62" s="18">
        <f t="shared" si="62"/>
        <v>0.95716252704111271</v>
      </c>
      <c r="R62" s="18">
        <f t="shared" si="62"/>
        <v>0.97275238222896043</v>
      </c>
      <c r="S62" s="18">
        <f t="shared" si="62"/>
        <v>0.97908305283935171</v>
      </c>
      <c r="T62" s="395">
        <f t="shared" si="62"/>
        <v>0.97777938334496994</v>
      </c>
      <c r="U62" s="395">
        <f t="shared" si="62"/>
        <v>0.9797564423934455</v>
      </c>
      <c r="V62" s="395"/>
      <c r="W62" s="172">
        <f>K62/K60</f>
        <v>0.98145148313085795</v>
      </c>
      <c r="X62" s="96">
        <f>L62/L60</f>
        <v>0.9766717030725538</v>
      </c>
      <c r="Y62" s="78">
        <f>M62/M60</f>
        <v>0.97585954426335264</v>
      </c>
      <c r="AA62" s="105">
        <f t="shared" si="54"/>
        <v>5.0726781402499373E-2</v>
      </c>
      <c r="AB62" s="104">
        <f t="shared" si="55"/>
        <v>-8.1215880920115779E-2</v>
      </c>
    </row>
    <row r="63" spans="1:28" ht="20.100000000000001" customHeight="1" thickBot="1" x14ac:dyDescent="0.3">
      <c r="A63" s="5" t="s">
        <v>8</v>
      </c>
      <c r="B63" s="6"/>
      <c r="C63" s="13">
        <v>126076</v>
      </c>
      <c r="D63" s="14">
        <v>91732</v>
      </c>
      <c r="E63" s="14">
        <v>249211</v>
      </c>
      <c r="F63" s="14">
        <v>342501</v>
      </c>
      <c r="G63" s="14">
        <v>108524</v>
      </c>
      <c r="H63" s="14"/>
      <c r="I63" s="36"/>
      <c r="J63" s="36"/>
      <c r="K63" s="15"/>
      <c r="L63" s="14"/>
      <c r="M63" s="160"/>
      <c r="O63" s="134">
        <f t="shared" ref="O63:U63" si="63">C63/C92</f>
        <v>4.6612530060776526E-4</v>
      </c>
      <c r="P63" s="259">
        <f t="shared" si="63"/>
        <v>3.1710780096840115E-4</v>
      </c>
      <c r="Q63" s="21">
        <f t="shared" si="63"/>
        <v>8.0541331497253009E-4</v>
      </c>
      <c r="R63" s="21">
        <f t="shared" si="63"/>
        <v>1.0308043560804145E-3</v>
      </c>
      <c r="S63" s="21">
        <f t="shared" si="63"/>
        <v>3.0786158735481478E-4</v>
      </c>
      <c r="T63" s="401">
        <f t="shared" si="63"/>
        <v>0</v>
      </c>
      <c r="U63" s="401">
        <f t="shared" si="63"/>
        <v>0</v>
      </c>
      <c r="V63" s="401"/>
      <c r="W63" s="27">
        <f>K63/K92</f>
        <v>0</v>
      </c>
      <c r="X63" s="20">
        <f>L63/L92</f>
        <v>0</v>
      </c>
      <c r="Y63" s="234">
        <f>M63/M92</f>
        <v>0</v>
      </c>
      <c r="AA63" s="102"/>
      <c r="AB63" s="101">
        <f t="shared" si="55"/>
        <v>0</v>
      </c>
    </row>
    <row r="64" spans="1:28" ht="20.100000000000001" customHeight="1" thickBot="1" x14ac:dyDescent="0.3">
      <c r="A64" s="24"/>
      <c r="B64" t="s">
        <v>84</v>
      </c>
      <c r="C64" s="10">
        <v>126076</v>
      </c>
      <c r="D64" s="11">
        <v>91732</v>
      </c>
      <c r="E64" s="11">
        <v>249211</v>
      </c>
      <c r="F64" s="11">
        <v>342501</v>
      </c>
      <c r="G64" s="11">
        <v>108524</v>
      </c>
      <c r="H64" s="11"/>
      <c r="I64" s="35"/>
      <c r="J64" s="35"/>
      <c r="K64" s="12"/>
      <c r="L64" s="11"/>
      <c r="M64" s="161"/>
      <c r="O64" s="77">
        <f>C64/C63</f>
        <v>1</v>
      </c>
      <c r="P64" s="37">
        <f>D64/D63</f>
        <v>1</v>
      </c>
      <c r="Q64" s="18">
        <f>E64/E63</f>
        <v>1</v>
      </c>
      <c r="R64" s="18">
        <f>F64/F63</f>
        <v>1</v>
      </c>
      <c r="S64" s="18">
        <f t="shared" ref="S64" si="64">G64/G63</f>
        <v>1</v>
      </c>
      <c r="T64" s="395"/>
      <c r="U64" s="395"/>
      <c r="V64" s="395"/>
      <c r="W64" s="172"/>
      <c r="X64" s="96"/>
      <c r="Y64" s="78"/>
      <c r="AA64" s="154"/>
      <c r="AB64" s="104">
        <f t="shared" si="55"/>
        <v>0</v>
      </c>
    </row>
    <row r="65" spans="1:28" ht="20.100000000000001" customHeight="1" thickBot="1" x14ac:dyDescent="0.3">
      <c r="A65" s="5" t="s">
        <v>15</v>
      </c>
      <c r="B65" s="6"/>
      <c r="C65" s="13">
        <v>41727</v>
      </c>
      <c r="D65" s="14">
        <v>51471</v>
      </c>
      <c r="E65" s="14">
        <v>46466</v>
      </c>
      <c r="F65" s="14">
        <v>41389</v>
      </c>
      <c r="G65" s="14">
        <v>39464</v>
      </c>
      <c r="H65" s="14">
        <v>45091</v>
      </c>
      <c r="I65" s="36">
        <v>42381.521999999997</v>
      </c>
      <c r="J65" s="36">
        <v>52326.185000000012</v>
      </c>
      <c r="K65" s="15">
        <v>37320.751000000004</v>
      </c>
      <c r="L65" s="14">
        <v>8697.0400000000009</v>
      </c>
      <c r="M65" s="160">
        <v>4349.0050000000001</v>
      </c>
      <c r="O65" s="134">
        <f t="shared" ref="O65:U65" si="65">C65/C92</f>
        <v>1.5427210903312463E-4</v>
      </c>
      <c r="P65" s="259">
        <f t="shared" si="65"/>
        <v>1.7792979138844215E-4</v>
      </c>
      <c r="Q65" s="21">
        <f t="shared" si="65"/>
        <v>1.5017128093669055E-4</v>
      </c>
      <c r="R65" s="21">
        <f t="shared" si="65"/>
        <v>1.2456594723464243E-4</v>
      </c>
      <c r="S65" s="21">
        <f t="shared" si="65"/>
        <v>1.1195173126101517E-4</v>
      </c>
      <c r="T65" s="401">
        <f t="shared" si="65"/>
        <v>1.1494588986792908E-4</v>
      </c>
      <c r="U65" s="401">
        <f t="shared" si="65"/>
        <v>4.3440840620626714E-4</v>
      </c>
      <c r="V65" s="401"/>
      <c r="W65" s="27">
        <f>K65/K92</f>
        <v>3.9539959015723244E-4</v>
      </c>
      <c r="X65" s="20">
        <f>L65/L92</f>
        <v>1.2923715084301867E-4</v>
      </c>
      <c r="Y65" s="234">
        <f>M65/M92</f>
        <v>6.4665185469468795E-5</v>
      </c>
      <c r="AA65" s="102">
        <f t="shared" si="54"/>
        <v>-0.49994423390026954</v>
      </c>
      <c r="AB65" s="101">
        <f t="shared" si="55"/>
        <v>-6.457196537354987E-3</v>
      </c>
    </row>
    <row r="66" spans="1:28" ht="20.100000000000001" customHeight="1" x14ac:dyDescent="0.25">
      <c r="A66" s="24"/>
      <c r="B66" t="s">
        <v>84</v>
      </c>
      <c r="C66" s="10">
        <v>23312</v>
      </c>
      <c r="D66" s="11">
        <v>30071</v>
      </c>
      <c r="E66" s="11">
        <v>32328</v>
      </c>
      <c r="F66" s="11">
        <v>22422</v>
      </c>
      <c r="G66" s="11">
        <v>16296</v>
      </c>
      <c r="H66" s="11">
        <v>18680</v>
      </c>
      <c r="I66" s="35">
        <v>16797.440000000002</v>
      </c>
      <c r="J66" s="35">
        <v>10888.980000000001</v>
      </c>
      <c r="K66" s="12">
        <v>5756.5099999999984</v>
      </c>
      <c r="L66" s="11">
        <v>1593.49</v>
      </c>
      <c r="M66" s="161">
        <v>475.95799999999997</v>
      </c>
      <c r="O66" s="77">
        <f t="shared" ref="O66:U66" si="66">C66/C65</f>
        <v>0.55867903276056274</v>
      </c>
      <c r="P66" s="37">
        <f t="shared" si="66"/>
        <v>0.58423189757339089</v>
      </c>
      <c r="Q66" s="18">
        <f t="shared" si="66"/>
        <v>0.69573451555976418</v>
      </c>
      <c r="R66" s="18">
        <f t="shared" si="66"/>
        <v>0.54173814298485101</v>
      </c>
      <c r="S66" s="18">
        <f t="shared" si="66"/>
        <v>0.41293330630448005</v>
      </c>
      <c r="T66" s="395">
        <f t="shared" si="66"/>
        <v>0.41427335831984208</v>
      </c>
      <c r="U66" s="395">
        <f t="shared" si="66"/>
        <v>0.39633876291653714</v>
      </c>
      <c r="V66" s="395"/>
      <c r="W66" s="172">
        <f>K66/K65</f>
        <v>0.15424421657538451</v>
      </c>
      <c r="X66" s="96">
        <f>L66/L65</f>
        <v>0.18322210775160283</v>
      </c>
      <c r="Y66" s="78">
        <f>M66/M65</f>
        <v>0.10944066516364087</v>
      </c>
      <c r="AA66" s="107">
        <f t="shared" si="54"/>
        <v>-0.70131095896428608</v>
      </c>
      <c r="AB66" s="104">
        <f t="shared" si="55"/>
        <v>-7.3781442587961958</v>
      </c>
    </row>
    <row r="67" spans="1:28" ht="20.100000000000001" customHeight="1" thickBot="1" x14ac:dyDescent="0.3">
      <c r="A67" s="24"/>
      <c r="B67" t="s">
        <v>85</v>
      </c>
      <c r="C67" s="10">
        <v>18415</v>
      </c>
      <c r="D67" s="11">
        <v>21400</v>
      </c>
      <c r="E67" s="11">
        <v>14138</v>
      </c>
      <c r="F67" s="11">
        <v>18967</v>
      </c>
      <c r="G67" s="11">
        <v>23168</v>
      </c>
      <c r="H67" s="11">
        <v>26411</v>
      </c>
      <c r="I67" s="35">
        <v>25584.081999999995</v>
      </c>
      <c r="J67" s="35">
        <v>41437.205000000009</v>
      </c>
      <c r="K67" s="12">
        <v>31564.241000000005</v>
      </c>
      <c r="L67" s="11">
        <v>7103.55</v>
      </c>
      <c r="M67" s="161">
        <v>3873.0470000000005</v>
      </c>
      <c r="O67" s="77">
        <f t="shared" ref="O67:U67" si="67">C67/C65</f>
        <v>0.44132096723943731</v>
      </c>
      <c r="P67" s="37">
        <f t="shared" si="67"/>
        <v>0.41576810242660917</v>
      </c>
      <c r="Q67" s="18">
        <f t="shared" si="67"/>
        <v>0.30426548444023588</v>
      </c>
      <c r="R67" s="18">
        <f t="shared" si="67"/>
        <v>0.45826185701514893</v>
      </c>
      <c r="S67" s="18">
        <f t="shared" si="67"/>
        <v>0.58706669369552</v>
      </c>
      <c r="T67" s="395">
        <f t="shared" si="67"/>
        <v>0.58572664168015787</v>
      </c>
      <c r="U67" s="395">
        <f t="shared" si="67"/>
        <v>0.60366123708346286</v>
      </c>
      <c r="V67" s="395"/>
      <c r="W67" s="172">
        <f>K67/K65</f>
        <v>0.84575578342461555</v>
      </c>
      <c r="X67" s="96">
        <f>L67/L65</f>
        <v>0.81677789224839714</v>
      </c>
      <c r="Y67" s="78">
        <f>M67/M65</f>
        <v>0.89055933483635918</v>
      </c>
      <c r="AA67" s="105">
        <f t="shared" si="54"/>
        <v>-0.45477303601720259</v>
      </c>
      <c r="AB67" s="104">
        <f t="shared" si="55"/>
        <v>7.3781442587962047</v>
      </c>
    </row>
    <row r="68" spans="1:28" ht="20.100000000000001" customHeight="1" thickBot="1" x14ac:dyDescent="0.3">
      <c r="A68" s="5" t="s">
        <v>18</v>
      </c>
      <c r="B68" s="6"/>
      <c r="C68" s="13">
        <v>2266260</v>
      </c>
      <c r="D68" s="14">
        <v>1874529</v>
      </c>
      <c r="E68" s="14">
        <v>2247676</v>
      </c>
      <c r="F68" s="14">
        <v>2123665</v>
      </c>
      <c r="G68" s="14">
        <v>1635486</v>
      </c>
      <c r="H68" s="14">
        <v>1544064</v>
      </c>
      <c r="I68" s="36">
        <v>1367487.6140000001</v>
      </c>
      <c r="J68" s="36">
        <v>1853994.5519999997</v>
      </c>
      <c r="K68" s="15">
        <v>2245358.2819999992</v>
      </c>
      <c r="L68" s="14">
        <v>419715.76700000005</v>
      </c>
      <c r="M68" s="160">
        <v>397411.56700000004</v>
      </c>
      <c r="O68" s="134">
        <f t="shared" ref="O68:U68" si="68">C68/C92</f>
        <v>8.3787645844994613E-3</v>
      </c>
      <c r="P68" s="259">
        <f t="shared" si="68"/>
        <v>6.4800480643777093E-3</v>
      </c>
      <c r="Q68" s="21">
        <f t="shared" si="68"/>
        <v>7.2641583964760652E-3</v>
      </c>
      <c r="R68" s="21">
        <f t="shared" si="68"/>
        <v>6.3914649383666417E-3</v>
      </c>
      <c r="S68" s="21">
        <f t="shared" si="68"/>
        <v>4.6395572966033008E-3</v>
      </c>
      <c r="T68" s="401">
        <f t="shared" si="68"/>
        <v>3.9361249582629361E-3</v>
      </c>
      <c r="U68" s="401">
        <f t="shared" si="68"/>
        <v>1.4016677242137532E-2</v>
      </c>
      <c r="V68" s="401"/>
      <c r="W68" s="27">
        <f>K68/K92</f>
        <v>2.3788742741509866E-2</v>
      </c>
      <c r="X68" s="20">
        <f>L68/L92</f>
        <v>6.2369346226960297E-3</v>
      </c>
      <c r="Y68" s="234">
        <f>M68/M92</f>
        <v>5.9090970665168756E-3</v>
      </c>
      <c r="AA68" s="102">
        <f t="shared" si="54"/>
        <v>-5.3141201150063086E-2</v>
      </c>
      <c r="AB68" s="101">
        <f t="shared" si="55"/>
        <v>-3.2783755617915404E-2</v>
      </c>
    </row>
    <row r="69" spans="1:28" ht="20.100000000000001" customHeight="1" x14ac:dyDescent="0.25">
      <c r="A69" s="24"/>
      <c r="B69" t="s">
        <v>84</v>
      </c>
      <c r="C69" s="10">
        <v>1308525</v>
      </c>
      <c r="D69" s="11">
        <v>974296</v>
      </c>
      <c r="E69" s="11">
        <v>1285372</v>
      </c>
      <c r="F69" s="11">
        <v>1096822</v>
      </c>
      <c r="G69" s="11">
        <v>685442</v>
      </c>
      <c r="H69" s="11">
        <v>463177</v>
      </c>
      <c r="I69" s="35">
        <v>248088.29700000005</v>
      </c>
      <c r="J69" s="35">
        <v>197804.69500000001</v>
      </c>
      <c r="K69" s="12">
        <v>203581.09700000001</v>
      </c>
      <c r="L69" s="11">
        <v>37554.324000000001</v>
      </c>
      <c r="M69" s="161">
        <v>39509.063000000009</v>
      </c>
      <c r="O69" s="77">
        <f t="shared" ref="O69:U69" si="69">C69/C68</f>
        <v>0.57739403245876464</v>
      </c>
      <c r="P69" s="37">
        <f t="shared" si="69"/>
        <v>0.51975509581340162</v>
      </c>
      <c r="Q69" s="18">
        <f t="shared" si="69"/>
        <v>0.57186711963823966</v>
      </c>
      <c r="R69" s="18">
        <f t="shared" si="69"/>
        <v>0.51647599786218634</v>
      </c>
      <c r="S69" s="18">
        <f t="shared" si="69"/>
        <v>0.41910600274169268</v>
      </c>
      <c r="T69" s="395">
        <f t="shared" si="69"/>
        <v>0.29997266952665175</v>
      </c>
      <c r="U69" s="395">
        <f t="shared" si="69"/>
        <v>0.18141904501374156</v>
      </c>
      <c r="V69" s="395"/>
      <c r="W69" s="172">
        <f>K69/K68</f>
        <v>9.0667533387440075E-2</v>
      </c>
      <c r="X69" s="96">
        <f>L69/L68</f>
        <v>8.9475609335400538E-2</v>
      </c>
      <c r="Y69" s="78">
        <f>M69/M68</f>
        <v>9.9415986550789065E-2</v>
      </c>
      <c r="AA69" s="107">
        <f t="shared" si="54"/>
        <v>5.2050970215840091E-2</v>
      </c>
      <c r="AB69" s="104">
        <f t="shared" si="55"/>
        <v>0.99403772153885273</v>
      </c>
    </row>
    <row r="70" spans="1:28" ht="20.100000000000001" customHeight="1" thickBot="1" x14ac:dyDescent="0.3">
      <c r="A70" s="24"/>
      <c r="B70" t="s">
        <v>85</v>
      </c>
      <c r="C70" s="10">
        <v>957735</v>
      </c>
      <c r="D70" s="11">
        <v>900233</v>
      </c>
      <c r="E70" s="11">
        <v>962304</v>
      </c>
      <c r="F70" s="11">
        <v>1026843</v>
      </c>
      <c r="G70" s="11">
        <v>950044</v>
      </c>
      <c r="H70" s="11">
        <v>1080887</v>
      </c>
      <c r="I70" s="35">
        <v>1119399.317</v>
      </c>
      <c r="J70" s="35">
        <v>1656189.8569999996</v>
      </c>
      <c r="K70" s="12">
        <v>2041777.1849999991</v>
      </c>
      <c r="L70" s="11">
        <v>382161.44300000003</v>
      </c>
      <c r="M70" s="161">
        <v>357902.50400000002</v>
      </c>
      <c r="O70" s="77">
        <f t="shared" ref="O70:U70" si="70">C70/C68</f>
        <v>0.42260596754123536</v>
      </c>
      <c r="P70" s="37">
        <f t="shared" si="70"/>
        <v>0.48024490418659832</v>
      </c>
      <c r="Q70" s="18">
        <f t="shared" si="70"/>
        <v>0.42813288036176034</v>
      </c>
      <c r="R70" s="18">
        <f t="shared" si="70"/>
        <v>0.48352400213781366</v>
      </c>
      <c r="S70" s="18">
        <f t="shared" si="70"/>
        <v>0.58089399725830737</v>
      </c>
      <c r="T70" s="395">
        <f t="shared" si="70"/>
        <v>0.70002733047334831</v>
      </c>
      <c r="U70" s="395">
        <f t="shared" si="70"/>
        <v>0.81858095498625849</v>
      </c>
      <c r="V70" s="395"/>
      <c r="W70" s="172">
        <f>K70/K68</f>
        <v>0.90933246661255995</v>
      </c>
      <c r="X70" s="96">
        <f>L70/L68</f>
        <v>0.91052439066459945</v>
      </c>
      <c r="Y70" s="78">
        <f>M70/M68</f>
        <v>0.90058401344921091</v>
      </c>
      <c r="AA70" s="105">
        <f t="shared" si="54"/>
        <v>-6.3478248379965463E-2</v>
      </c>
      <c r="AB70" s="104">
        <f t="shared" si="55"/>
        <v>-0.99403772153885406</v>
      </c>
    </row>
    <row r="71" spans="1:28" ht="20.100000000000001" customHeight="1" thickBot="1" x14ac:dyDescent="0.3">
      <c r="A71" s="5" t="s">
        <v>19</v>
      </c>
      <c r="B71" s="6"/>
      <c r="C71" s="13">
        <v>11166139</v>
      </c>
      <c r="D71" s="14">
        <v>13434809</v>
      </c>
      <c r="E71" s="14">
        <v>14245400</v>
      </c>
      <c r="F71" s="14">
        <v>14754407</v>
      </c>
      <c r="G71" s="14">
        <v>15038996</v>
      </c>
      <c r="H71" s="14">
        <v>16119859</v>
      </c>
      <c r="I71" s="36">
        <v>16966084.069000006</v>
      </c>
      <c r="J71" s="36">
        <v>16494903.043000011</v>
      </c>
      <c r="K71" s="15">
        <v>17632307.837000009</v>
      </c>
      <c r="L71" s="14">
        <v>2820286.6370000006</v>
      </c>
      <c r="M71" s="160">
        <v>2715284.3019999997</v>
      </c>
      <c r="O71" s="134">
        <f t="shared" ref="O71:U71" si="71">C71/C92</f>
        <v>4.1283193454766103E-2</v>
      </c>
      <c r="P71" s="259">
        <f t="shared" si="71"/>
        <v>4.6442710705320765E-2</v>
      </c>
      <c r="Q71" s="21">
        <f t="shared" si="71"/>
        <v>4.6039038554115515E-2</v>
      </c>
      <c r="R71" s="21">
        <f t="shared" si="71"/>
        <v>4.440543825268644E-2</v>
      </c>
      <c r="S71" s="21">
        <f t="shared" si="71"/>
        <v>4.2662721432887754E-2</v>
      </c>
      <c r="T71" s="401">
        <f t="shared" si="71"/>
        <v>4.1092713341920682E-2</v>
      </c>
      <c r="U71" s="401">
        <f t="shared" si="71"/>
        <v>0.17390148329207791</v>
      </c>
      <c r="V71" s="401"/>
      <c r="W71" s="27">
        <f>K71/K92</f>
        <v>0.18680779741747319</v>
      </c>
      <c r="X71" s="20">
        <f>L71/L92</f>
        <v>4.1909179390518941E-2</v>
      </c>
      <c r="Y71" s="234">
        <f>M71/M92</f>
        <v>4.0373456225312937E-2</v>
      </c>
      <c r="AA71" s="102">
        <f t="shared" si="54"/>
        <v>-3.7231086238700237E-2</v>
      </c>
      <c r="AB71" s="101">
        <f t="shared" si="55"/>
        <v>-0.15357231652060044</v>
      </c>
    </row>
    <row r="72" spans="1:28" ht="20.100000000000001" customHeight="1" x14ac:dyDescent="0.25">
      <c r="A72" s="24"/>
      <c r="B72" t="s">
        <v>84</v>
      </c>
      <c r="C72" s="10">
        <v>1279049</v>
      </c>
      <c r="D72" s="11">
        <v>1993068</v>
      </c>
      <c r="E72" s="11">
        <v>2513855</v>
      </c>
      <c r="F72" s="11">
        <v>2391923</v>
      </c>
      <c r="G72" s="11">
        <v>2017345</v>
      </c>
      <c r="H72" s="11">
        <v>1811922</v>
      </c>
      <c r="I72" s="35">
        <v>1744298.2399999993</v>
      </c>
      <c r="J72" s="35">
        <v>1400355.2390000008</v>
      </c>
      <c r="K72" s="12">
        <v>1525458.4259999997</v>
      </c>
      <c r="L72" s="11">
        <v>299047.23200000002</v>
      </c>
      <c r="M72" s="161">
        <v>355662.19</v>
      </c>
      <c r="O72" s="77">
        <f t="shared" ref="O72:U72" si="72">C72/C71</f>
        <v>0.11454711427110123</v>
      </c>
      <c r="P72" s="37">
        <f t="shared" si="72"/>
        <v>0.14835104838483376</v>
      </c>
      <c r="Q72" s="18">
        <f t="shared" si="72"/>
        <v>0.17646784225083184</v>
      </c>
      <c r="R72" s="18">
        <f t="shared" si="72"/>
        <v>0.16211583427243129</v>
      </c>
      <c r="S72" s="18">
        <f t="shared" si="72"/>
        <v>0.13414093600397262</v>
      </c>
      <c r="T72" s="395">
        <f t="shared" si="72"/>
        <v>0.11240309235955476</v>
      </c>
      <c r="U72" s="395">
        <f t="shared" si="72"/>
        <v>0.10281089218384437</v>
      </c>
      <c r="V72" s="395"/>
      <c r="W72" s="172">
        <f>K72/K71</f>
        <v>8.6514961064764612E-2</v>
      </c>
      <c r="X72" s="96">
        <f>L72/L71</f>
        <v>0.10603433994145467</v>
      </c>
      <c r="Y72" s="78">
        <f>M72/M71</f>
        <v>0.13098524885148474</v>
      </c>
      <c r="AA72" s="107">
        <f t="shared" si="54"/>
        <v>0.18931777974122824</v>
      </c>
      <c r="AB72" s="104">
        <f t="shared" si="55"/>
        <v>2.4950908910030072</v>
      </c>
    </row>
    <row r="73" spans="1:28" ht="20.100000000000001" customHeight="1" thickBot="1" x14ac:dyDescent="0.3">
      <c r="A73" s="24"/>
      <c r="B73" t="s">
        <v>85</v>
      </c>
      <c r="C73" s="10">
        <v>9887090</v>
      </c>
      <c r="D73" s="11">
        <v>11441741</v>
      </c>
      <c r="E73" s="11">
        <v>11731545</v>
      </c>
      <c r="F73" s="11">
        <v>12362484</v>
      </c>
      <c r="G73" s="11">
        <v>13021651</v>
      </c>
      <c r="H73" s="11">
        <v>14307937</v>
      </c>
      <c r="I73" s="35">
        <v>15221785.829000007</v>
      </c>
      <c r="J73" s="35">
        <v>15094547.804000011</v>
      </c>
      <c r="K73" s="12">
        <v>16106849.41100001</v>
      </c>
      <c r="L73" s="11">
        <v>2521239.4050000007</v>
      </c>
      <c r="M73" s="161">
        <v>2359622.1119999997</v>
      </c>
      <c r="O73" s="77">
        <f t="shared" ref="O73:U73" si="73">C73/C71</f>
        <v>0.8854528857288988</v>
      </c>
      <c r="P73" s="37">
        <f t="shared" si="73"/>
        <v>0.85164895161516629</v>
      </c>
      <c r="Q73" s="18">
        <f t="shared" si="73"/>
        <v>0.8235321577491681</v>
      </c>
      <c r="R73" s="18">
        <f t="shared" si="73"/>
        <v>0.83788416572756874</v>
      </c>
      <c r="S73" s="18">
        <f t="shared" si="73"/>
        <v>0.86585906399602741</v>
      </c>
      <c r="T73" s="395">
        <f t="shared" si="73"/>
        <v>0.88759690764044519</v>
      </c>
      <c r="U73" s="395">
        <f t="shared" si="73"/>
        <v>0.89718910781615568</v>
      </c>
      <c r="V73" s="395"/>
      <c r="W73" s="172">
        <f>K73/K71</f>
        <v>0.91348503893523547</v>
      </c>
      <c r="X73" s="96">
        <f>L73/L71</f>
        <v>0.89396566005854539</v>
      </c>
      <c r="Y73" s="78">
        <f>M73/M71</f>
        <v>0.86901475114851523</v>
      </c>
      <c r="AA73" s="105">
        <f t="shared" si="54"/>
        <v>-6.4102319152829892E-2</v>
      </c>
      <c r="AB73" s="104">
        <f t="shared" si="55"/>
        <v>-2.4950908910030156</v>
      </c>
    </row>
    <row r="74" spans="1:28" ht="20.100000000000001" customHeight="1" thickBot="1" x14ac:dyDescent="0.3">
      <c r="A74" s="5" t="s">
        <v>83</v>
      </c>
      <c r="B74" s="6"/>
      <c r="C74" s="13">
        <v>927790</v>
      </c>
      <c r="D74" s="14">
        <v>956013</v>
      </c>
      <c r="E74" s="14">
        <v>984175</v>
      </c>
      <c r="F74" s="14">
        <v>1170391</v>
      </c>
      <c r="G74" s="14">
        <v>1563634</v>
      </c>
      <c r="H74" s="14">
        <v>2282245</v>
      </c>
      <c r="I74" s="36">
        <v>2577304.39</v>
      </c>
      <c r="J74" s="36">
        <v>2949425.1670000004</v>
      </c>
      <c r="K74" s="15">
        <v>2831878.259000001</v>
      </c>
      <c r="L74" s="14">
        <v>433247.61399999994</v>
      </c>
      <c r="M74" s="160">
        <v>523142.55900000012</v>
      </c>
      <c r="O74" s="134">
        <f t="shared" ref="O74:U74" si="74">C74/C92</f>
        <v>3.4302039456429339E-3</v>
      </c>
      <c r="P74" s="259">
        <f t="shared" si="74"/>
        <v>3.3048356094623915E-3</v>
      </c>
      <c r="Q74" s="21">
        <f t="shared" si="74"/>
        <v>3.1807089143861622E-3</v>
      </c>
      <c r="R74" s="21">
        <f t="shared" si="74"/>
        <v>3.5224543610597116E-3</v>
      </c>
      <c r="S74" s="21">
        <f t="shared" si="74"/>
        <v>4.4357270767936907E-3</v>
      </c>
      <c r="T74" s="401">
        <f t="shared" si="74"/>
        <v>5.8178945337568873E-3</v>
      </c>
      <c r="U74" s="401">
        <f t="shared" si="74"/>
        <v>2.6417236558147102E-2</v>
      </c>
      <c r="V74" s="401"/>
      <c r="W74" s="27">
        <f>K74/K92</f>
        <v>3.0002705545335278E-2</v>
      </c>
      <c r="X74" s="20">
        <f>L74/L92</f>
        <v>6.4380165254955607E-3</v>
      </c>
      <c r="Y74" s="234">
        <f>M74/M92</f>
        <v>7.7785862754141529E-3</v>
      </c>
      <c r="AA74" s="102">
        <f t="shared" si="54"/>
        <v>0.20749091765338654</v>
      </c>
      <c r="AB74" s="101">
        <f t="shared" si="55"/>
        <v>0.13405697499185923</v>
      </c>
    </row>
    <row r="75" spans="1:28" ht="20.100000000000001" customHeight="1" x14ac:dyDescent="0.25">
      <c r="A75" s="24"/>
      <c r="B75" t="s">
        <v>84</v>
      </c>
      <c r="C75" s="10">
        <v>226785</v>
      </c>
      <c r="D75" s="11">
        <v>192709</v>
      </c>
      <c r="E75" s="11">
        <v>275094</v>
      </c>
      <c r="F75" s="11">
        <v>458365</v>
      </c>
      <c r="G75" s="11">
        <v>565079</v>
      </c>
      <c r="H75" s="11">
        <v>734406</v>
      </c>
      <c r="I75" s="35">
        <v>739312.45799999998</v>
      </c>
      <c r="J75" s="35">
        <v>866743.37599999993</v>
      </c>
      <c r="K75" s="12">
        <v>537628.27599999995</v>
      </c>
      <c r="L75" s="11">
        <v>129891.77900000001</v>
      </c>
      <c r="M75" s="161">
        <v>166608.94600000003</v>
      </c>
      <c r="O75" s="77">
        <f t="shared" ref="O75:U75" si="75">C75/C74</f>
        <v>0.24443570204464371</v>
      </c>
      <c r="P75" s="37">
        <f t="shared" si="75"/>
        <v>0.20157571079054365</v>
      </c>
      <c r="Q75" s="18">
        <f t="shared" si="75"/>
        <v>0.27951736225772855</v>
      </c>
      <c r="R75" s="18">
        <f t="shared" si="75"/>
        <v>0.39163407784236209</v>
      </c>
      <c r="S75" s="18">
        <f t="shared" si="75"/>
        <v>0.3613882788427471</v>
      </c>
      <c r="T75" s="395">
        <f t="shared" si="75"/>
        <v>0.32179104346816401</v>
      </c>
      <c r="U75" s="395">
        <f t="shared" si="75"/>
        <v>0.28685492519570027</v>
      </c>
      <c r="V75" s="395"/>
      <c r="W75" s="172">
        <f>K75/K74</f>
        <v>0.18984865408368523</v>
      </c>
      <c r="X75" s="96">
        <f>L75/L74</f>
        <v>0.29980956571407691</v>
      </c>
      <c r="Y75" s="78">
        <f>M75/M74</f>
        <v>0.31847713999502758</v>
      </c>
      <c r="AA75" s="107">
        <f t="shared" si="54"/>
        <v>0.28267506444730434</v>
      </c>
      <c r="AB75" s="104">
        <f t="shared" si="55"/>
        <v>1.8667574280950672</v>
      </c>
    </row>
    <row r="76" spans="1:28" ht="20.100000000000001" customHeight="1" thickBot="1" x14ac:dyDescent="0.3">
      <c r="A76" s="24"/>
      <c r="B76" t="s">
        <v>85</v>
      </c>
      <c r="C76" s="10">
        <v>701005</v>
      </c>
      <c r="D76" s="11">
        <v>763304</v>
      </c>
      <c r="E76" s="11">
        <v>709081</v>
      </c>
      <c r="F76" s="11">
        <v>712026</v>
      </c>
      <c r="G76" s="11">
        <v>998555</v>
      </c>
      <c r="H76" s="11">
        <v>1547839</v>
      </c>
      <c r="I76" s="35">
        <v>1837991.9320000003</v>
      </c>
      <c r="J76" s="35">
        <v>2082681.7910000002</v>
      </c>
      <c r="K76" s="12">
        <v>2294249.9830000009</v>
      </c>
      <c r="L76" s="11">
        <v>303355.8349999999</v>
      </c>
      <c r="M76" s="161">
        <v>356533.61300000013</v>
      </c>
      <c r="O76" s="77">
        <f t="shared" ref="O76:U76" si="76">C76/C74</f>
        <v>0.75556429795535629</v>
      </c>
      <c r="P76" s="37">
        <f t="shared" si="76"/>
        <v>0.79842428920945641</v>
      </c>
      <c r="Q76" s="18">
        <f t="shared" si="76"/>
        <v>0.72048263774227139</v>
      </c>
      <c r="R76" s="18">
        <f t="shared" si="76"/>
        <v>0.60836592215763796</v>
      </c>
      <c r="S76" s="18">
        <f t="shared" si="76"/>
        <v>0.63861172115725295</v>
      </c>
      <c r="T76" s="395">
        <f t="shared" si="76"/>
        <v>0.67820895653183599</v>
      </c>
      <c r="U76" s="395">
        <f t="shared" si="76"/>
        <v>0.71314507480429978</v>
      </c>
      <c r="V76" s="395"/>
      <c r="W76" s="172">
        <f>K76/K74</f>
        <v>0.81015134591631477</v>
      </c>
      <c r="X76" s="96">
        <f>L76/L74</f>
        <v>0.70019043428592298</v>
      </c>
      <c r="Y76" s="78">
        <f>M76/M74</f>
        <v>0.68152286000497242</v>
      </c>
      <c r="AA76" s="105">
        <f t="shared" si="54"/>
        <v>0.17529835218102938</v>
      </c>
      <c r="AB76" s="104">
        <f t="shared" si="55"/>
        <v>-1.8667574280950561</v>
      </c>
    </row>
    <row r="77" spans="1:28" ht="20.100000000000001" customHeight="1" thickBot="1" x14ac:dyDescent="0.3">
      <c r="A77" s="5" t="s">
        <v>9</v>
      </c>
      <c r="B77" s="6"/>
      <c r="C77" s="13">
        <v>8870855</v>
      </c>
      <c r="D77" s="14">
        <v>11864125</v>
      </c>
      <c r="E77" s="14">
        <v>14902935</v>
      </c>
      <c r="F77" s="14">
        <v>14980316</v>
      </c>
      <c r="G77" s="14">
        <v>14734420</v>
      </c>
      <c r="H77" s="14">
        <v>15896024</v>
      </c>
      <c r="I77" s="36">
        <v>16407850.484999999</v>
      </c>
      <c r="J77" s="36">
        <v>16058721.372000011</v>
      </c>
      <c r="K77" s="15">
        <v>15472057.520999998</v>
      </c>
      <c r="L77" s="14">
        <v>2786281.4360000016</v>
      </c>
      <c r="M77" s="160">
        <v>2677784.6260000002</v>
      </c>
      <c r="O77" s="134">
        <f t="shared" ref="O77:U77" si="77">C77/C92</f>
        <v>3.2797122001990052E-2</v>
      </c>
      <c r="P77" s="259">
        <f t="shared" si="77"/>
        <v>4.1013022600229279E-2</v>
      </c>
      <c r="Q77" s="21">
        <f t="shared" si="77"/>
        <v>4.8164095008527488E-2</v>
      </c>
      <c r="R77" s="21">
        <f t="shared" si="77"/>
        <v>4.5085342782243347E-2</v>
      </c>
      <c r="S77" s="21">
        <f t="shared" si="77"/>
        <v>4.1798698259855244E-2</v>
      </c>
      <c r="T77" s="401">
        <f t="shared" si="77"/>
        <v>4.0522113593443425E-2</v>
      </c>
      <c r="U77" s="401">
        <f t="shared" si="77"/>
        <v>0.16817961795849562</v>
      </c>
      <c r="V77" s="401"/>
      <c r="W77" s="27">
        <f>K77/K92</f>
        <v>0.16392074218154196</v>
      </c>
      <c r="X77" s="20">
        <f>L77/L92</f>
        <v>4.1403865480144374E-2</v>
      </c>
      <c r="Y77" s="234">
        <f>M77/M92</f>
        <v>3.9815875007635566E-2</v>
      </c>
      <c r="AA77" s="102">
        <f t="shared" si="54"/>
        <v>-3.8939645004332356E-2</v>
      </c>
      <c r="AB77" s="101">
        <f t="shared" si="55"/>
        <v>-0.15879904725088073</v>
      </c>
    </row>
    <row r="78" spans="1:28" ht="20.100000000000001" customHeight="1" x14ac:dyDescent="0.25">
      <c r="A78" s="24"/>
      <c r="B78" t="s">
        <v>84</v>
      </c>
      <c r="C78" s="10">
        <v>8536531</v>
      </c>
      <c r="D78" s="11">
        <v>11463686</v>
      </c>
      <c r="E78" s="11">
        <v>14493565</v>
      </c>
      <c r="F78" s="11">
        <v>14412348</v>
      </c>
      <c r="G78" s="11">
        <v>14111236</v>
      </c>
      <c r="H78" s="11">
        <v>15219334</v>
      </c>
      <c r="I78" s="35">
        <v>15644982.376999998</v>
      </c>
      <c r="J78" s="35">
        <v>15401514.924000012</v>
      </c>
      <c r="K78" s="12">
        <v>14817659.481999997</v>
      </c>
      <c r="L78" s="11">
        <v>2684433.3280000016</v>
      </c>
      <c r="M78" s="161">
        <v>2555027.3640000001</v>
      </c>
      <c r="O78" s="77">
        <f t="shared" ref="O78:U78" si="78">C78/C77</f>
        <v>0.96231208829363124</v>
      </c>
      <c r="P78" s="37">
        <f t="shared" si="78"/>
        <v>0.96624791124503495</v>
      </c>
      <c r="Q78" s="18">
        <f t="shared" si="78"/>
        <v>0.97253091421253601</v>
      </c>
      <c r="R78" s="18">
        <f t="shared" si="78"/>
        <v>0.96208571301166146</v>
      </c>
      <c r="S78" s="18">
        <f t="shared" si="78"/>
        <v>0.95770556289287256</v>
      </c>
      <c r="T78" s="395">
        <f t="shared" si="78"/>
        <v>0.95743023538464711</v>
      </c>
      <c r="U78" s="395">
        <f t="shared" si="78"/>
        <v>0.95350590812017622</v>
      </c>
      <c r="V78" s="395"/>
      <c r="W78" s="172">
        <f>K78/K77</f>
        <v>0.95770452390628746</v>
      </c>
      <c r="X78" s="96">
        <f>L78/L77</f>
        <v>0.96344658271627659</v>
      </c>
      <c r="Y78" s="78">
        <f>M78/M77</f>
        <v>0.9541571563268807</v>
      </c>
      <c r="AA78" s="107">
        <f t="shared" si="54"/>
        <v>-4.8206063697031211E-2</v>
      </c>
      <c r="AB78" s="104">
        <f t="shared" si="55"/>
        <v>-0.92894263893958939</v>
      </c>
    </row>
    <row r="79" spans="1:28" ht="20.100000000000001" customHeight="1" thickBot="1" x14ac:dyDescent="0.3">
      <c r="A79" s="24"/>
      <c r="B79" t="s">
        <v>85</v>
      </c>
      <c r="C79" s="10">
        <v>334324</v>
      </c>
      <c r="D79" s="11">
        <v>400439</v>
      </c>
      <c r="E79" s="11">
        <v>409370</v>
      </c>
      <c r="F79" s="11">
        <v>567968</v>
      </c>
      <c r="G79" s="11">
        <v>623184</v>
      </c>
      <c r="H79" s="11">
        <v>676690</v>
      </c>
      <c r="I79" s="35">
        <v>762868.10800000036</v>
      </c>
      <c r="J79" s="35">
        <v>657206.44799999951</v>
      </c>
      <c r="K79" s="12">
        <v>654398.03900000011</v>
      </c>
      <c r="L79" s="11">
        <v>101848.10800000001</v>
      </c>
      <c r="M79" s="161">
        <v>122757.26199999999</v>
      </c>
      <c r="O79" s="77">
        <f t="shared" ref="O79:U79" si="79">C79/C77</f>
        <v>3.768791170636878E-2</v>
      </c>
      <c r="P79" s="37">
        <f t="shared" si="79"/>
        <v>3.3752088754965076E-2</v>
      </c>
      <c r="Q79" s="18">
        <f t="shared" si="79"/>
        <v>2.7469085787464011E-2</v>
      </c>
      <c r="R79" s="18">
        <f t="shared" si="79"/>
        <v>3.7914286988338562E-2</v>
      </c>
      <c r="S79" s="18">
        <f t="shared" si="79"/>
        <v>4.2294437107127394E-2</v>
      </c>
      <c r="T79" s="395">
        <f t="shared" si="79"/>
        <v>4.2569764615352869E-2</v>
      </c>
      <c r="U79" s="395">
        <f t="shared" si="79"/>
        <v>4.6494091879823729E-2</v>
      </c>
      <c r="V79" s="395"/>
      <c r="W79" s="172">
        <f>K79/K77</f>
        <v>4.2295476093712502E-2</v>
      </c>
      <c r="X79" s="96">
        <f>L79/L77</f>
        <v>3.6553417283723362E-2</v>
      </c>
      <c r="Y79" s="78">
        <f>M79/M77</f>
        <v>4.5842843673119207E-2</v>
      </c>
      <c r="AA79" s="105">
        <f t="shared" si="54"/>
        <v>0.20529742192167164</v>
      </c>
      <c r="AB79" s="104">
        <f t="shared" si="55"/>
        <v>0.92894263893958451</v>
      </c>
    </row>
    <row r="80" spans="1:28" ht="20.100000000000001" customHeight="1" thickBot="1" x14ac:dyDescent="0.3">
      <c r="A80" s="5" t="s">
        <v>12</v>
      </c>
      <c r="B80" s="6"/>
      <c r="C80" s="13">
        <v>8796971</v>
      </c>
      <c r="D80" s="14">
        <v>9487411</v>
      </c>
      <c r="E80" s="14">
        <v>10258864</v>
      </c>
      <c r="F80" s="14">
        <v>15573842</v>
      </c>
      <c r="G80" s="14">
        <v>16798411</v>
      </c>
      <c r="H80" s="14">
        <v>17477331</v>
      </c>
      <c r="I80" s="36">
        <v>17418349.115999997</v>
      </c>
      <c r="J80" s="36">
        <v>16366447.92499999</v>
      </c>
      <c r="K80" s="15">
        <v>15446257.858999997</v>
      </c>
      <c r="L80" s="14">
        <v>2635367.9779999997</v>
      </c>
      <c r="M80" s="160">
        <v>2439252.6850000001</v>
      </c>
      <c r="O80" s="134">
        <f t="shared" ref="O80:U80" si="80">C80/C92</f>
        <v>3.2523959768812408E-2</v>
      </c>
      <c r="P80" s="259">
        <f t="shared" si="80"/>
        <v>3.2796974219393663E-2</v>
      </c>
      <c r="Q80" s="21">
        <f t="shared" si="80"/>
        <v>3.3155140271064885E-2</v>
      </c>
      <c r="R80" s="21">
        <f t="shared" si="80"/>
        <v>4.6871641760193733E-2</v>
      </c>
      <c r="S80" s="21">
        <f t="shared" si="80"/>
        <v>4.7653841320800763E-2</v>
      </c>
      <c r="T80" s="401">
        <f t="shared" si="80"/>
        <v>4.4553178335174269E-2</v>
      </c>
      <c r="U80" s="401">
        <f t="shared" si="80"/>
        <v>0.17853717660790713</v>
      </c>
      <c r="V80" s="401"/>
      <c r="W80" s="27">
        <f>K80/K92</f>
        <v>0.16364740427949931</v>
      </c>
      <c r="X80" s="20">
        <f>L80/L92</f>
        <v>3.9161306478945369E-2</v>
      </c>
      <c r="Y80" s="234">
        <f>M80/M92</f>
        <v>3.626915289415044E-2</v>
      </c>
      <c r="AA80" s="102">
        <f t="shared" si="54"/>
        <v>-7.4416663872812538E-2</v>
      </c>
      <c r="AB80" s="101">
        <f t="shared" si="55"/>
        <v>-0.28921535847949292</v>
      </c>
    </row>
    <row r="81" spans="1:28" ht="20.100000000000001" customHeight="1" x14ac:dyDescent="0.25">
      <c r="A81" s="24"/>
      <c r="B81" t="s">
        <v>84</v>
      </c>
      <c r="C81" s="10">
        <v>7251999</v>
      </c>
      <c r="D81" s="11">
        <v>7923556</v>
      </c>
      <c r="E81" s="11">
        <v>8563221</v>
      </c>
      <c r="F81" s="11">
        <v>13469311</v>
      </c>
      <c r="G81" s="11">
        <v>14634449</v>
      </c>
      <c r="H81" s="11">
        <v>15235741</v>
      </c>
      <c r="I81" s="35">
        <v>15109490.573999997</v>
      </c>
      <c r="J81" s="35">
        <v>14098201.31499999</v>
      </c>
      <c r="K81" s="12">
        <v>13090225.400999999</v>
      </c>
      <c r="L81" s="11">
        <v>2244729.0639999998</v>
      </c>
      <c r="M81" s="161">
        <v>2111185.0750000002</v>
      </c>
      <c r="O81" s="77">
        <f t="shared" ref="O81:U81" si="81">C81/C80</f>
        <v>0.82437454892144124</v>
      </c>
      <c r="P81" s="37">
        <f t="shared" si="81"/>
        <v>0.8351652521430768</v>
      </c>
      <c r="Q81" s="18">
        <f t="shared" si="81"/>
        <v>0.83471435043880104</v>
      </c>
      <c r="R81" s="18">
        <f t="shared" si="81"/>
        <v>0.86486757731329234</v>
      </c>
      <c r="S81" s="18">
        <f t="shared" si="81"/>
        <v>0.87118055392262994</v>
      </c>
      <c r="T81" s="395">
        <f t="shared" si="81"/>
        <v>0.87174300240694647</v>
      </c>
      <c r="U81" s="395">
        <f t="shared" si="81"/>
        <v>0.86744676394853359</v>
      </c>
      <c r="V81" s="395"/>
      <c r="W81" s="172">
        <f>K81/K80</f>
        <v>0.8474690452854754</v>
      </c>
      <c r="X81" s="96">
        <f>L81/L80</f>
        <v>0.85177063800537689</v>
      </c>
      <c r="Y81" s="78">
        <f>M81/M80</f>
        <v>0.86550486875860511</v>
      </c>
      <c r="AA81" s="107">
        <f t="shared" si="54"/>
        <v>-5.9492252825394706E-2</v>
      </c>
      <c r="AB81" s="104">
        <f t="shared" si="55"/>
        <v>1.3734230753228216</v>
      </c>
    </row>
    <row r="82" spans="1:28" ht="20.100000000000001" customHeight="1" thickBot="1" x14ac:dyDescent="0.3">
      <c r="A82" s="24"/>
      <c r="B82" t="s">
        <v>85</v>
      </c>
      <c r="C82" s="10">
        <v>1544972</v>
      </c>
      <c r="D82" s="11">
        <v>1563855</v>
      </c>
      <c r="E82" s="11">
        <v>1695643</v>
      </c>
      <c r="F82" s="11">
        <v>2104531</v>
      </c>
      <c r="G82" s="11">
        <v>2163962</v>
      </c>
      <c r="H82" s="11">
        <v>2241590</v>
      </c>
      <c r="I82" s="35">
        <v>2308858.5419999999</v>
      </c>
      <c r="J82" s="35">
        <v>2268246.6100000003</v>
      </c>
      <c r="K82" s="12">
        <v>2356032.4579999996</v>
      </c>
      <c r="L82" s="11">
        <v>390638.91399999987</v>
      </c>
      <c r="M82" s="161">
        <v>328067.60999999987</v>
      </c>
      <c r="O82" s="77">
        <f t="shared" ref="O82:U82" si="82">C82/C80</f>
        <v>0.17562545107855876</v>
      </c>
      <c r="P82" s="37">
        <f t="shared" si="82"/>
        <v>0.16483474785692323</v>
      </c>
      <c r="Q82" s="18">
        <f t="shared" si="82"/>
        <v>0.16528564956119898</v>
      </c>
      <c r="R82" s="18">
        <f t="shared" si="82"/>
        <v>0.13513242268670761</v>
      </c>
      <c r="S82" s="18">
        <f t="shared" si="82"/>
        <v>0.12881944607737006</v>
      </c>
      <c r="T82" s="395">
        <f t="shared" si="82"/>
        <v>0.12825699759305353</v>
      </c>
      <c r="U82" s="395">
        <f t="shared" si="82"/>
        <v>0.13255323605146646</v>
      </c>
      <c r="V82" s="395"/>
      <c r="W82" s="172">
        <f>K82/K80</f>
        <v>0.15253095471452469</v>
      </c>
      <c r="X82" s="96">
        <f>L82/L80</f>
        <v>0.14822936199462311</v>
      </c>
      <c r="Y82" s="78">
        <f>M82/M80</f>
        <v>0.13449513124139489</v>
      </c>
      <c r="AA82" s="105">
        <f t="shared" si="54"/>
        <v>-0.16017683276684519</v>
      </c>
      <c r="AB82" s="104">
        <f t="shared" si="55"/>
        <v>-1.3734230753228216</v>
      </c>
    </row>
    <row r="83" spans="1:28" ht="20.100000000000001" customHeight="1" thickBot="1" x14ac:dyDescent="0.3">
      <c r="A83" s="5" t="s">
        <v>11</v>
      </c>
      <c r="B83" s="6"/>
      <c r="C83" s="13">
        <v>33521945</v>
      </c>
      <c r="D83" s="14">
        <v>37719984</v>
      </c>
      <c r="E83" s="14">
        <v>47541365</v>
      </c>
      <c r="F83" s="14">
        <v>52891733</v>
      </c>
      <c r="G83" s="14">
        <v>57835644</v>
      </c>
      <c r="H83" s="14">
        <v>65675359</v>
      </c>
      <c r="I83" s="36">
        <v>66440244.486000016</v>
      </c>
      <c r="J83" s="36">
        <v>67583143.901999995</v>
      </c>
      <c r="K83" s="15">
        <v>64759596.107999966</v>
      </c>
      <c r="L83" s="14">
        <v>10027681.523</v>
      </c>
      <c r="M83" s="160">
        <v>9460167.8399999961</v>
      </c>
      <c r="O83" s="134">
        <f t="shared" ref="O83:U83" si="83">C83/C92</f>
        <v>0.12393656754720941</v>
      </c>
      <c r="P83" s="259">
        <f t="shared" si="83"/>
        <v>0.13039398660013166</v>
      </c>
      <c r="Q83" s="21">
        <f t="shared" si="83"/>
        <v>0.15364670252504511</v>
      </c>
      <c r="R83" s="21">
        <f t="shared" si="83"/>
        <v>0.1591850207066321</v>
      </c>
      <c r="S83" s="21">
        <f t="shared" si="83"/>
        <v>0.16406853016409245</v>
      </c>
      <c r="T83" s="401">
        <f t="shared" si="83"/>
        <v>0.16741949796302377</v>
      </c>
      <c r="U83" s="401">
        <f t="shared" si="83"/>
        <v>0.6810090660528425</v>
      </c>
      <c r="V83" s="401"/>
      <c r="W83" s="27">
        <f>K83/K92</f>
        <v>0.68610403257563302</v>
      </c>
      <c r="X83" s="20">
        <f>L83/L92</f>
        <v>0.14901035175113625</v>
      </c>
      <c r="Y83" s="234">
        <f>M83/M92</f>
        <v>0.14066286609141718</v>
      </c>
      <c r="AA83" s="102">
        <f t="shared" si="54"/>
        <v>-5.6594705535703907E-2</v>
      </c>
      <c r="AB83" s="101">
        <f t="shared" si="55"/>
        <v>-0.83474856597190727</v>
      </c>
    </row>
    <row r="84" spans="1:28" ht="20.100000000000001" customHeight="1" x14ac:dyDescent="0.25">
      <c r="A84" s="24"/>
      <c r="B84" t="s">
        <v>84</v>
      </c>
      <c r="C84" s="10">
        <v>28123506</v>
      </c>
      <c r="D84" s="11">
        <v>31984560</v>
      </c>
      <c r="E84" s="11">
        <v>40984165</v>
      </c>
      <c r="F84" s="11">
        <v>45268500</v>
      </c>
      <c r="G84" s="11">
        <v>49721008</v>
      </c>
      <c r="H84" s="11">
        <v>56629966</v>
      </c>
      <c r="I84" s="35">
        <v>57382220.926000014</v>
      </c>
      <c r="J84" s="35">
        <v>58402327.524999991</v>
      </c>
      <c r="K84" s="12">
        <v>55760215.365999974</v>
      </c>
      <c r="L84" s="11">
        <v>8906226.7670000009</v>
      </c>
      <c r="M84" s="161">
        <v>8520402.3929999955</v>
      </c>
      <c r="O84" s="77">
        <f t="shared" ref="O84:U84" si="84">C84/C83</f>
        <v>0.83895806165185227</v>
      </c>
      <c r="P84" s="37">
        <f t="shared" si="84"/>
        <v>0.84794733741138384</v>
      </c>
      <c r="Q84" s="18">
        <f t="shared" si="84"/>
        <v>0.86207379615625257</v>
      </c>
      <c r="R84" s="18">
        <f t="shared" si="84"/>
        <v>0.85587099216431417</v>
      </c>
      <c r="S84" s="18">
        <f t="shared" si="84"/>
        <v>0.85969489680101085</v>
      </c>
      <c r="T84" s="395">
        <f t="shared" si="84"/>
        <v>0.86227112972462017</v>
      </c>
      <c r="U84" s="395">
        <f t="shared" si="84"/>
        <v>0.86366661305846537</v>
      </c>
      <c r="V84" s="395"/>
      <c r="W84" s="172">
        <f>K84/K83</f>
        <v>0.86103401993132156</v>
      </c>
      <c r="X84" s="96">
        <f>L84/L83</f>
        <v>0.88816410319496353</v>
      </c>
      <c r="Y84" s="78">
        <f>M84/M83</f>
        <v>0.90066080614062327</v>
      </c>
      <c r="AA84" s="107">
        <f t="shared" si="54"/>
        <v>-4.332074447392132E-2</v>
      </c>
      <c r="AB84" s="104">
        <f t="shared" si="55"/>
        <v>1.2496702945659743</v>
      </c>
    </row>
    <row r="85" spans="1:28" ht="20.100000000000001" customHeight="1" thickBot="1" x14ac:dyDescent="0.3">
      <c r="A85" s="24"/>
      <c r="B85" t="s">
        <v>85</v>
      </c>
      <c r="C85" s="10">
        <v>5398439</v>
      </c>
      <c r="D85" s="11">
        <v>5735424</v>
      </c>
      <c r="E85" s="11">
        <v>6557200</v>
      </c>
      <c r="F85" s="11">
        <v>7623233</v>
      </c>
      <c r="G85" s="11">
        <v>8114636</v>
      </c>
      <c r="H85" s="11">
        <v>9045393</v>
      </c>
      <c r="I85" s="35">
        <v>9058023.5600000005</v>
      </c>
      <c r="J85" s="35">
        <v>9180816.3769999985</v>
      </c>
      <c r="K85" s="12">
        <v>8999380.741999995</v>
      </c>
      <c r="L85" s="11">
        <v>1121454.7559999998</v>
      </c>
      <c r="M85" s="161">
        <v>939765.44700000016</v>
      </c>
      <c r="O85" s="77">
        <f t="shared" ref="O85:U85" si="85">C85/C83</f>
        <v>0.16104193834814776</v>
      </c>
      <c r="P85" s="37">
        <f t="shared" si="85"/>
        <v>0.15205266258861616</v>
      </c>
      <c r="Q85" s="18">
        <f t="shared" si="85"/>
        <v>0.13792620384374743</v>
      </c>
      <c r="R85" s="18">
        <f t="shared" si="85"/>
        <v>0.14412900783568577</v>
      </c>
      <c r="S85" s="18">
        <f t="shared" si="85"/>
        <v>0.1403051031989892</v>
      </c>
      <c r="T85" s="395">
        <f t="shared" si="85"/>
        <v>0.13772887027537983</v>
      </c>
      <c r="U85" s="395">
        <f t="shared" si="85"/>
        <v>0.1363333869415346</v>
      </c>
      <c r="V85" s="395"/>
      <c r="W85" s="172">
        <f>K85/K83</f>
        <v>0.13896598006867852</v>
      </c>
      <c r="X85" s="96">
        <f>L85/L83</f>
        <v>0.11183589680503656</v>
      </c>
      <c r="Y85" s="78">
        <f>M85/M83</f>
        <v>9.9339193859376659E-2</v>
      </c>
      <c r="AA85" s="105">
        <f t="shared" si="54"/>
        <v>-0.16201216146075151</v>
      </c>
      <c r="AB85" s="104">
        <f t="shared" si="55"/>
        <v>-1.2496702945659897</v>
      </c>
    </row>
    <row r="86" spans="1:28" ht="20.100000000000001" customHeight="1" thickBot="1" x14ac:dyDescent="0.3">
      <c r="A86" s="5" t="s">
        <v>6</v>
      </c>
      <c r="B86" s="6"/>
      <c r="C86" s="13">
        <v>122245353</v>
      </c>
      <c r="D86" s="14">
        <v>123110540</v>
      </c>
      <c r="E86" s="14">
        <v>122250676</v>
      </c>
      <c r="F86" s="14">
        <v>129038329</v>
      </c>
      <c r="G86" s="14">
        <v>131789209</v>
      </c>
      <c r="H86" s="14">
        <v>146172265</v>
      </c>
      <c r="I86" s="36">
        <v>147273259.69200009</v>
      </c>
      <c r="J86" s="36">
        <v>151934220.928</v>
      </c>
      <c r="K86" s="15">
        <v>159794112.52499995</v>
      </c>
      <c r="L86" s="14">
        <v>25763375.877999999</v>
      </c>
      <c r="M86" s="160">
        <v>26030803.366000004</v>
      </c>
      <c r="O86" s="134">
        <f t="shared" ref="O86:U86" si="86">C86/C92</f>
        <v>0.45196272022452633</v>
      </c>
      <c r="P86" s="259">
        <f t="shared" si="86"/>
        <v>0.42558008781485618</v>
      </c>
      <c r="Q86" s="21">
        <f t="shared" si="86"/>
        <v>0.39509621250583937</v>
      </c>
      <c r="R86" s="21">
        <f t="shared" si="86"/>
        <v>0.38835878328687407</v>
      </c>
      <c r="S86" s="21">
        <f t="shared" si="86"/>
        <v>0.37386048320164611</v>
      </c>
      <c r="T86" s="401">
        <f t="shared" si="86"/>
        <v>0.37262205483213379</v>
      </c>
      <c r="U86" s="401">
        <f t="shared" si="86"/>
        <v>1.509543286803231</v>
      </c>
      <c r="V86" s="401"/>
      <c r="W86" s="27">
        <f>K86/K92</f>
        <v>1.6929596781673459</v>
      </c>
      <c r="X86" s="20">
        <f>L86/L92</f>
        <v>0.38284120741890043</v>
      </c>
      <c r="Y86" s="234">
        <f>M86/M92</f>
        <v>0.38705099846554852</v>
      </c>
      <c r="AA86" s="102">
        <f t="shared" si="54"/>
        <v>1.0380141533717583E-2</v>
      </c>
      <c r="AB86" s="129">
        <f t="shared" si="55"/>
        <v>0.42097910466480926</v>
      </c>
    </row>
    <row r="87" spans="1:28" ht="20.100000000000001" customHeight="1" x14ac:dyDescent="0.25">
      <c r="A87" s="24"/>
      <c r="B87" t="s">
        <v>84</v>
      </c>
      <c r="C87" s="10">
        <v>81787250</v>
      </c>
      <c r="D87" s="11">
        <v>84586580</v>
      </c>
      <c r="E87" s="11">
        <v>87650904</v>
      </c>
      <c r="F87" s="11">
        <v>93175904</v>
      </c>
      <c r="G87" s="11">
        <v>97027502</v>
      </c>
      <c r="H87" s="11">
        <v>107569308</v>
      </c>
      <c r="I87" s="35">
        <v>106628430.49500008</v>
      </c>
      <c r="J87" s="35">
        <v>109743455.082</v>
      </c>
      <c r="K87" s="12">
        <v>114467483.4079999</v>
      </c>
      <c r="L87" s="11">
        <v>18183311.728</v>
      </c>
      <c r="M87" s="161">
        <v>18531898.329000007</v>
      </c>
      <c r="O87" s="77">
        <f t="shared" ref="O87:U87" si="87">C87/C86</f>
        <v>0.66904179171538736</v>
      </c>
      <c r="P87" s="37">
        <f t="shared" si="87"/>
        <v>0.68707829565202139</v>
      </c>
      <c r="Q87" s="18">
        <f t="shared" si="87"/>
        <v>0.71697684518325278</v>
      </c>
      <c r="R87" s="18">
        <f t="shared" si="87"/>
        <v>0.72207928235028529</v>
      </c>
      <c r="S87" s="18">
        <f t="shared" si="87"/>
        <v>0.73623252416667895</v>
      </c>
      <c r="T87" s="395">
        <f t="shared" si="87"/>
        <v>0.73590778661054479</v>
      </c>
      <c r="U87" s="395">
        <f t="shared" si="87"/>
        <v>0.72401758960178808</v>
      </c>
      <c r="V87" s="395"/>
      <c r="W87" s="172">
        <f>K87/K86</f>
        <v>0.71634355984230236</v>
      </c>
      <c r="X87" s="96">
        <f>L87/L86</f>
        <v>0.7057814090088711</v>
      </c>
      <c r="Y87" s="78">
        <f>M87/M86</f>
        <v>0.71192187457438783</v>
      </c>
      <c r="AA87" s="107">
        <f t="shared" si="54"/>
        <v>1.9170688278044971E-2</v>
      </c>
      <c r="AB87" s="104">
        <f t="shared" si="55"/>
        <v>0.61404655655167284</v>
      </c>
    </row>
    <row r="88" spans="1:28" ht="20.100000000000001" customHeight="1" thickBot="1" x14ac:dyDescent="0.3">
      <c r="A88" s="24"/>
      <c r="B88" t="s">
        <v>85</v>
      </c>
      <c r="C88" s="10">
        <v>40458103</v>
      </c>
      <c r="D88" s="11">
        <v>38523960</v>
      </c>
      <c r="E88" s="11">
        <v>34599772</v>
      </c>
      <c r="F88" s="11">
        <v>35862425</v>
      </c>
      <c r="G88" s="11">
        <v>34761707</v>
      </c>
      <c r="H88" s="11">
        <v>38602957</v>
      </c>
      <c r="I88" s="35">
        <v>40644829.197000004</v>
      </c>
      <c r="J88" s="35">
        <v>42190765.845999993</v>
      </c>
      <c r="K88" s="12">
        <v>45326629.117000036</v>
      </c>
      <c r="L88" s="11">
        <v>7580064.1500000004</v>
      </c>
      <c r="M88" s="161">
        <v>7498905.0369999986</v>
      </c>
      <c r="O88" s="77">
        <f t="shared" ref="O88:U88" si="88">C88/C86</f>
        <v>0.33095820828461264</v>
      </c>
      <c r="P88" s="37">
        <f t="shared" si="88"/>
        <v>0.31292170434797867</v>
      </c>
      <c r="Q88" s="18">
        <f t="shared" si="88"/>
        <v>0.28302315481674717</v>
      </c>
      <c r="R88" s="18">
        <f t="shared" si="88"/>
        <v>0.27792071764971477</v>
      </c>
      <c r="S88" s="18">
        <f t="shared" si="88"/>
        <v>0.26376747583332105</v>
      </c>
      <c r="T88" s="395">
        <f t="shared" si="88"/>
        <v>0.26409221338945527</v>
      </c>
      <c r="U88" s="395">
        <f t="shared" si="88"/>
        <v>0.27598241039821186</v>
      </c>
      <c r="V88" s="395"/>
      <c r="W88" s="172">
        <f>K88/K86</f>
        <v>0.28365644015769753</v>
      </c>
      <c r="X88" s="96">
        <f>L88/L86</f>
        <v>0.29421859099112901</v>
      </c>
      <c r="Y88" s="78">
        <f>M88/M86</f>
        <v>0.28807812542561223</v>
      </c>
      <c r="AA88" s="105">
        <f t="shared" si="54"/>
        <v>-1.0706916378801589E-2</v>
      </c>
      <c r="AB88" s="104">
        <f t="shared" si="55"/>
        <v>-0.61404655655167839</v>
      </c>
    </row>
    <row r="89" spans="1:28" ht="20.100000000000001" customHeight="1" thickBot="1" x14ac:dyDescent="0.3">
      <c r="A89" s="5" t="s">
        <v>7</v>
      </c>
      <c r="B89" s="6"/>
      <c r="C89" s="13">
        <v>529829</v>
      </c>
      <c r="D89" s="14">
        <v>649171</v>
      </c>
      <c r="E89" s="14">
        <v>631931</v>
      </c>
      <c r="F89" s="14">
        <v>719438</v>
      </c>
      <c r="G89" s="14">
        <v>639567</v>
      </c>
      <c r="H89" s="14">
        <v>779365</v>
      </c>
      <c r="I89" s="36">
        <v>1110521.97</v>
      </c>
      <c r="J89" s="36">
        <v>1364243.3939999996</v>
      </c>
      <c r="K89" s="15">
        <v>1314844.4299999997</v>
      </c>
      <c r="L89" s="14">
        <v>195607.06099999999</v>
      </c>
      <c r="M89" s="160">
        <v>206838.508</v>
      </c>
      <c r="O89" s="134">
        <f t="shared" ref="O89:U89" si="89">C89/C92</f>
        <v>1.9588716480195413E-3</v>
      </c>
      <c r="P89" s="259">
        <f t="shared" si="89"/>
        <v>2.244115338839859E-3</v>
      </c>
      <c r="Q89" s="21">
        <f t="shared" si="89"/>
        <v>2.0423080905092711E-3</v>
      </c>
      <c r="R89" s="21">
        <f t="shared" si="89"/>
        <v>2.165248639652968E-3</v>
      </c>
      <c r="S89" s="21">
        <f t="shared" si="89"/>
        <v>1.8143278154118612E-3</v>
      </c>
      <c r="T89" s="401">
        <f t="shared" si="89"/>
        <v>1.9867557485289426E-3</v>
      </c>
      <c r="U89" s="401">
        <f t="shared" si="89"/>
        <v>1.1382792695475732E-2</v>
      </c>
      <c r="V89" s="401"/>
      <c r="W89" s="27">
        <f>K89/K92</f>
        <v>1.3930291722760876E-2</v>
      </c>
      <c r="X89" s="20">
        <f>L89/L92</f>
        <v>2.9067015040078635E-3</v>
      </c>
      <c r="Y89" s="234">
        <f>M89/M92</f>
        <v>3.075473696178368E-3</v>
      </c>
      <c r="AA89" s="64">
        <f t="shared" si="54"/>
        <v>5.7418412927333004E-2</v>
      </c>
      <c r="AB89" s="129">
        <f t="shared" si="55"/>
        <v>1.6877219217050453E-2</v>
      </c>
    </row>
    <row r="90" spans="1:28" ht="20.100000000000001" customHeight="1" x14ac:dyDescent="0.25">
      <c r="A90" s="24"/>
      <c r="B90" t="s">
        <v>84</v>
      </c>
      <c r="C90" s="10">
        <v>447205</v>
      </c>
      <c r="D90" s="11">
        <v>575637</v>
      </c>
      <c r="E90" s="11">
        <v>532164</v>
      </c>
      <c r="F90" s="11">
        <v>652000</v>
      </c>
      <c r="G90" s="11">
        <v>589687</v>
      </c>
      <c r="H90" s="11">
        <v>732315</v>
      </c>
      <c r="I90" s="35">
        <v>1070202.24</v>
      </c>
      <c r="J90" s="35">
        <v>1313160.1089999997</v>
      </c>
      <c r="K90" s="12">
        <v>1266354.1759999997</v>
      </c>
      <c r="L90" s="11">
        <v>187548.48499999999</v>
      </c>
      <c r="M90" s="161">
        <v>199095.70300000001</v>
      </c>
      <c r="O90" s="77">
        <f t="shared" ref="O90:U90" si="90">C90/C89</f>
        <v>0.84405534615885502</v>
      </c>
      <c r="P90" s="37">
        <f t="shared" si="90"/>
        <v>0.88672630169862798</v>
      </c>
      <c r="Q90" s="18">
        <f t="shared" si="90"/>
        <v>0.84212358627761574</v>
      </c>
      <c r="R90" s="18">
        <f t="shared" si="90"/>
        <v>0.90626294413139141</v>
      </c>
      <c r="S90" s="18">
        <f t="shared" si="90"/>
        <v>0.92200973471114056</v>
      </c>
      <c r="T90" s="395">
        <f t="shared" si="90"/>
        <v>0.93963034008455604</v>
      </c>
      <c r="U90" s="395">
        <f t="shared" si="90"/>
        <v>0.96369299204409253</v>
      </c>
      <c r="V90" s="395"/>
      <c r="W90" s="172">
        <f>K90/K89</f>
        <v>0.9631209191797695</v>
      </c>
      <c r="X90" s="96">
        <f>L90/L89</f>
        <v>0.95880222340235455</v>
      </c>
      <c r="Y90" s="78">
        <f>M90/M89</f>
        <v>0.96256594057427647</v>
      </c>
      <c r="AA90" s="107">
        <f t="shared" si="54"/>
        <v>6.1569241681691131E-2</v>
      </c>
      <c r="AB90" s="104">
        <f t="shared" si="55"/>
        <v>0.37637171719219209</v>
      </c>
    </row>
    <row r="91" spans="1:28" ht="20.100000000000001" customHeight="1" thickBot="1" x14ac:dyDescent="0.3">
      <c r="A91" s="24"/>
      <c r="B91" t="s">
        <v>85</v>
      </c>
      <c r="C91" s="10">
        <v>82624</v>
      </c>
      <c r="D91" s="11">
        <v>73534</v>
      </c>
      <c r="E91" s="11">
        <v>99767</v>
      </c>
      <c r="F91" s="11">
        <v>67438</v>
      </c>
      <c r="G91" s="11">
        <v>49880</v>
      </c>
      <c r="H91" s="11">
        <v>47050</v>
      </c>
      <c r="I91" s="35">
        <v>40319.73000000001</v>
      </c>
      <c r="J91" s="35">
        <v>51083.284999999996</v>
      </c>
      <c r="K91" s="12">
        <v>48490.254000000023</v>
      </c>
      <c r="L91" s="11">
        <v>8058.5759999999991</v>
      </c>
      <c r="M91" s="161">
        <v>7742.8049999999994</v>
      </c>
      <c r="O91" s="77">
        <f t="shared" ref="O91:U91" si="91">C91/C89</f>
        <v>0.15594465384114498</v>
      </c>
      <c r="P91" s="399">
        <f t="shared" si="91"/>
        <v>0.11327369830137206</v>
      </c>
      <c r="Q91" s="403">
        <f t="shared" si="91"/>
        <v>0.15787641372238426</v>
      </c>
      <c r="R91" s="403">
        <f t="shared" si="91"/>
        <v>9.3737055868608546E-2</v>
      </c>
      <c r="S91" s="403">
        <f t="shared" si="91"/>
        <v>7.7990265288859495E-2</v>
      </c>
      <c r="T91" s="402">
        <f t="shared" si="91"/>
        <v>6.0369659915443984E-2</v>
      </c>
      <c r="U91" s="402">
        <f t="shared" si="91"/>
        <v>3.6307007955907446E-2</v>
      </c>
      <c r="V91" s="402"/>
      <c r="W91" s="172">
        <f>K91/K89</f>
        <v>3.68790808202306E-2</v>
      </c>
      <c r="X91" s="235">
        <f>L91/L89</f>
        <v>4.1197776597645418E-2</v>
      </c>
      <c r="Y91" s="78">
        <f>M91/M89</f>
        <v>3.7434059425723566E-2</v>
      </c>
      <c r="AA91" s="105">
        <f t="shared" si="54"/>
        <v>-3.9184466337476964E-2</v>
      </c>
      <c r="AB91" s="104">
        <f t="shared" si="55"/>
        <v>-0.37637171719218515</v>
      </c>
    </row>
    <row r="92" spans="1:28" ht="20.100000000000001" customHeight="1" thickBot="1" x14ac:dyDescent="0.3">
      <c r="A92" s="74" t="s">
        <v>20</v>
      </c>
      <c r="B92" s="100"/>
      <c r="C92" s="83">
        <f t="shared" ref="C92:F92" si="92">C54+C57+C60+C63+C65+C68+C71+C74+C77+C80+C83+C86+C89</f>
        <v>270476629</v>
      </c>
      <c r="D92" s="84">
        <f t="shared" si="92"/>
        <v>289277021</v>
      </c>
      <c r="E92" s="84">
        <f t="shared" si="92"/>
        <v>309420015</v>
      </c>
      <c r="F92" s="84">
        <f t="shared" si="92"/>
        <v>332265767</v>
      </c>
      <c r="G92" s="84">
        <f t="shared" ref="G92" si="93">G54+G57+G60+G63+G65+G68+G71+G74+G77+G80+G83+G86+G89</f>
        <v>352509064</v>
      </c>
      <c r="H92" s="84">
        <f t="shared" ref="H92:M93" si="94">H54+H57+H60+H63+H65+H68+H71+H74+H77+H80+H83+H86+H89</f>
        <v>392280229</v>
      </c>
      <c r="I92" s="84">
        <v>97561468.412</v>
      </c>
      <c r="J92" s="84">
        <v>95765832.049999997</v>
      </c>
      <c r="K92" s="84">
        <v>94387429.650999993</v>
      </c>
      <c r="L92" s="190">
        <f t="shared" si="94"/>
        <v>67295200.670000002</v>
      </c>
      <c r="M92" s="188">
        <f t="shared" si="94"/>
        <v>67254195.104000002</v>
      </c>
      <c r="O92" s="89">
        <f>O54+O57+O60+O63+O65+O68+O71+O74+O77+O80+O83+O86+O89</f>
        <v>1</v>
      </c>
      <c r="P92" s="400">
        <f t="shared" ref="P92:X92" si="95">P54+P57+P60+P63+P65+P68+P71+P74+P77+P80+P83+P86+P89</f>
        <v>0.99999999999999989</v>
      </c>
      <c r="Q92" s="400">
        <f t="shared" si="95"/>
        <v>1</v>
      </c>
      <c r="R92" s="400">
        <f t="shared" si="95"/>
        <v>0.99999999999999989</v>
      </c>
      <c r="S92" s="400">
        <f t="shared" ref="S92:T92" si="96">S54+S57+S60+S63+S65+S68+S71+S74+S77+S80+S83+S86+S89</f>
        <v>1</v>
      </c>
      <c r="T92" s="400">
        <f t="shared" si="96"/>
        <v>1</v>
      </c>
      <c r="U92" s="400">
        <f t="shared" ref="U92" si="97">U54+U57+U60+U63+U65+U68+U71+U74+U77+U80+U83+U86+U89</f>
        <v>4.1285558847478088</v>
      </c>
      <c r="V92" s="400"/>
      <c r="W92" s="174">
        <f t="shared" si="95"/>
        <v>4.4428256604883307</v>
      </c>
      <c r="X92" s="181">
        <f t="shared" si="95"/>
        <v>1</v>
      </c>
      <c r="Y92" s="397">
        <f>Y54+Y57+Y60+Y63+Y65+Y68+Y71+Y74+Y77+Y80+Y83+Y86+Y89</f>
        <v>1.0000000000000002</v>
      </c>
      <c r="AA92" s="93">
        <f t="shared" si="54"/>
        <v>-6.0933863918589666E-4</v>
      </c>
      <c r="AB92" s="132">
        <f t="shared" si="55"/>
        <v>2.2204460492503131E-14</v>
      </c>
    </row>
    <row r="93" spans="1:28" ht="20.100000000000001" customHeight="1" x14ac:dyDescent="0.25">
      <c r="A93" s="24"/>
      <c r="B93" t="s">
        <v>84</v>
      </c>
      <c r="C93" s="314">
        <f>C55+C58+C61+C64+C66+C69+C72+C75+C78+C81+C84+C87+C90</f>
        <v>132873186</v>
      </c>
      <c r="D93" s="315">
        <f t="shared" ref="D93:F93" si="98">D55+D58+D61+D64+D66+D69+D72+D75+D78+D81+D84+D87+D90</f>
        <v>143542959</v>
      </c>
      <c r="E93" s="315">
        <f t="shared" si="98"/>
        <v>160484326</v>
      </c>
      <c r="F93" s="315">
        <f t="shared" si="98"/>
        <v>174518414</v>
      </c>
      <c r="G93" s="315">
        <f t="shared" ref="G93" si="99">G55+G58+G61+G64+G66+G69+G72+G75+G78+G81+G84+G87+G90</f>
        <v>182645433</v>
      </c>
      <c r="H93" s="315">
        <f t="shared" si="94"/>
        <v>202444171</v>
      </c>
      <c r="I93" s="315">
        <f t="shared" ref="I93:K93" si="100">I55+I58+I61+I64+I66+I69+I72+I75+I78+I81+I84+I87+I90</f>
        <v>203234828.26700008</v>
      </c>
      <c r="J93" s="315">
        <f t="shared" ref="J93" si="101">J55+J58+J61+J64+J66+J69+J72+J75+J78+J81+J84+J87+J90</f>
        <v>206591613.01699999</v>
      </c>
      <c r="K93" s="248">
        <f t="shared" si="100"/>
        <v>206807273.19999987</v>
      </c>
      <c r="L93" s="440">
        <f t="shared" si="94"/>
        <v>33435543.687000003</v>
      </c>
      <c r="M93" s="189">
        <f t="shared" si="94"/>
        <v>33285179.097000003</v>
      </c>
      <c r="O93" s="77">
        <f t="shared" ref="O93:U93" si="102">C93/C92</f>
        <v>0.49125570106095934</v>
      </c>
      <c r="P93" s="79">
        <f t="shared" si="102"/>
        <v>0.49621279458626616</v>
      </c>
      <c r="Q93" s="79">
        <f t="shared" si="102"/>
        <v>0.51866174849742674</v>
      </c>
      <c r="R93" s="79">
        <f t="shared" si="102"/>
        <v>0.5252374193577396</v>
      </c>
      <c r="S93" s="79">
        <f t="shared" si="102"/>
        <v>0.51812974942397505</v>
      </c>
      <c r="T93" s="79">
        <f t="shared" si="102"/>
        <v>0.51607028862012827</v>
      </c>
      <c r="U93" s="79">
        <f t="shared" si="102"/>
        <v>2.0831464672994029</v>
      </c>
      <c r="V93" s="79"/>
      <c r="W93" s="79">
        <f t="shared" ref="W93:X93" si="103">K93/K92</f>
        <v>2.1910467735446892</v>
      </c>
      <c r="X93" s="79">
        <f t="shared" si="103"/>
        <v>0.49684885926650441</v>
      </c>
      <c r="Y93" s="78">
        <f>M93/M92</f>
        <v>0.49491602784820687</v>
      </c>
      <c r="AA93" s="107">
        <f t="shared" si="54"/>
        <v>-4.4971480472280395E-3</v>
      </c>
      <c r="AB93" s="104">
        <f t="shared" si="55"/>
        <v>-0.19328314182975315</v>
      </c>
    </row>
    <row r="94" spans="1:28" ht="20.100000000000001" customHeight="1" thickBot="1" x14ac:dyDescent="0.3">
      <c r="A94" s="31"/>
      <c r="B94" s="25" t="s">
        <v>85</v>
      </c>
      <c r="C94" s="32">
        <f>C56+C59+C62+C67+C70+C73+C76+C79+C82+C85+C88+C91</f>
        <v>137603443</v>
      </c>
      <c r="D94" s="33">
        <f t="shared" ref="D94:F94" si="104">D56+D59+D62+D67+D70+D73+D76+D79+D82+D85+D88+D91</f>
        <v>145734062</v>
      </c>
      <c r="E94" s="33">
        <f t="shared" si="104"/>
        <v>148935689</v>
      </c>
      <c r="F94" s="33">
        <f t="shared" si="104"/>
        <v>157747353</v>
      </c>
      <c r="G94" s="33">
        <f t="shared" ref="G94" si="105">G56+G59+G62+G67+G70+G73+G76+G79+G82+G85+G88+G91</f>
        <v>169863631</v>
      </c>
      <c r="H94" s="33">
        <f t="shared" ref="H94:M94" si="106">H56+H59+H62+H67+H70+H73+H76+H79+H82+H85+H88+H91</f>
        <v>189836058</v>
      </c>
      <c r="I94" s="33">
        <f t="shared" ref="I94:K94" si="107">I56+I59+I62+I67+I70+I73+I76+I79+I82+I85+I88+I91</f>
        <v>199553146.27000001</v>
      </c>
      <c r="J94" s="33">
        <f t="shared" ref="J94" si="108">J56+J59+J62+J67+J70+J73+J76+J79+J82+J85+J88+J91</f>
        <v>205569419.11899996</v>
      </c>
      <c r="K94" s="43">
        <f t="shared" si="107"/>
        <v>212539621.28100008</v>
      </c>
      <c r="L94" s="213">
        <f t="shared" si="106"/>
        <v>33859656.983000003</v>
      </c>
      <c r="M94" s="162">
        <f t="shared" si="106"/>
        <v>33969016.006999999</v>
      </c>
      <c r="O94" s="147">
        <f t="shared" ref="O94:U94" si="109">C94/C92</f>
        <v>0.50874429893904072</v>
      </c>
      <c r="P94" s="80">
        <f t="shared" si="109"/>
        <v>0.5037872054137339</v>
      </c>
      <c r="Q94" s="80">
        <f t="shared" si="109"/>
        <v>0.48133825150257331</v>
      </c>
      <c r="R94" s="80">
        <f t="shared" si="109"/>
        <v>0.4747625806422604</v>
      </c>
      <c r="S94" s="80">
        <f t="shared" si="109"/>
        <v>0.48187025057602489</v>
      </c>
      <c r="T94" s="80">
        <f t="shared" si="109"/>
        <v>0.48392971137987179</v>
      </c>
      <c r="U94" s="80">
        <f t="shared" si="109"/>
        <v>2.0454094174484063</v>
      </c>
      <c r="V94" s="80"/>
      <c r="W94" s="80">
        <f t="shared" ref="W94:X94" si="110">K94/K92</f>
        <v>2.2517788869436419</v>
      </c>
      <c r="X94" s="80">
        <f t="shared" si="110"/>
        <v>0.50315114073349565</v>
      </c>
      <c r="Y94" s="236">
        <f>M94/M92</f>
        <v>0.50508397215179313</v>
      </c>
      <c r="AA94" s="105">
        <f t="shared" si="54"/>
        <v>3.2297735341767528E-3</v>
      </c>
      <c r="AB94" s="106">
        <f t="shared" si="55"/>
        <v>0.1932831418297476</v>
      </c>
    </row>
    <row r="97" spans="1:15" x14ac:dyDescent="0.25">
      <c r="A97" s="1" t="s">
        <v>26</v>
      </c>
      <c r="O97" s="1" t="str">
        <f>AA50</f>
        <v>VARIAÇÃO (JAN-MAR)</v>
      </c>
    </row>
    <row r="98" spans="1:15" ht="15.75" thickBot="1" x14ac:dyDescent="0.3"/>
    <row r="99" spans="1:15" ht="24" customHeight="1" x14ac:dyDescent="0.25">
      <c r="A99" s="480" t="s">
        <v>35</v>
      </c>
      <c r="B99" s="510"/>
      <c r="C99" s="482">
        <v>2016</v>
      </c>
      <c r="D99" s="484">
        <v>2017</v>
      </c>
      <c r="E99" s="486">
        <v>2018</v>
      </c>
      <c r="F99" s="486">
        <v>2019</v>
      </c>
      <c r="G99" s="486">
        <v>2020</v>
      </c>
      <c r="H99" s="484">
        <v>2021</v>
      </c>
      <c r="I99" s="484">
        <v>2022</v>
      </c>
      <c r="J99" s="484">
        <v>2023</v>
      </c>
      <c r="K99" s="488">
        <v>2024</v>
      </c>
      <c r="L99" s="496" t="str">
        <f>L5</f>
        <v>janeiro - março</v>
      </c>
      <c r="M99" s="497"/>
      <c r="O99" s="499" t="s">
        <v>95</v>
      </c>
    </row>
    <row r="100" spans="1:15" ht="21.75" customHeight="1" thickBot="1" x14ac:dyDescent="0.3">
      <c r="A100" s="511"/>
      <c r="B100" s="512"/>
      <c r="C100" s="513"/>
      <c r="D100" s="498"/>
      <c r="E100" s="507"/>
      <c r="F100" s="507"/>
      <c r="G100" s="507"/>
      <c r="H100" s="498"/>
      <c r="I100" s="498"/>
      <c r="J100" s="498"/>
      <c r="K100" s="518"/>
      <c r="L100" s="166">
        <v>2024</v>
      </c>
      <c r="M100" s="168">
        <v>2025</v>
      </c>
      <c r="O100" s="500"/>
    </row>
    <row r="101" spans="1:15" ht="20.100000000000001" customHeight="1" thickBot="1" x14ac:dyDescent="0.3">
      <c r="A101" s="5" t="s">
        <v>10</v>
      </c>
      <c r="B101" s="6"/>
      <c r="C101" s="113">
        <f>C54/C7</f>
        <v>3.1072184101681737</v>
      </c>
      <c r="D101" s="133">
        <f t="shared" ref="D101:M116" si="111">D54/D7</f>
        <v>3.1804030646425181</v>
      </c>
      <c r="E101" s="133">
        <f t="shared" si="111"/>
        <v>3.2743204425841306</v>
      </c>
      <c r="F101" s="133">
        <f t="shared" si="111"/>
        <v>3.2864474761518645</v>
      </c>
      <c r="G101" s="133">
        <f t="shared" ref="G101:H101" si="112">G54/G7</f>
        <v>3.2671922631423351</v>
      </c>
      <c r="H101" s="133">
        <f t="shared" si="112"/>
        <v>3.3284059883369497</v>
      </c>
      <c r="I101" s="133">
        <f t="shared" ref="I101:K101" si="113">I54/I7</f>
        <v>3.5165861951034332</v>
      </c>
      <c r="J101" s="133">
        <f t="shared" si="113"/>
        <v>3.7142040741719797</v>
      </c>
      <c r="K101" s="133">
        <f t="shared" si="113"/>
        <v>3.8566030767866128</v>
      </c>
      <c r="L101" s="200">
        <f t="shared" si="111"/>
        <v>3.7886533232038375</v>
      </c>
      <c r="M101" s="185">
        <f t="shared" si="111"/>
        <v>3.8820040281182706</v>
      </c>
      <c r="O101" s="23">
        <f>(M101-L101)/L101</f>
        <v>2.4639547868552929E-2</v>
      </c>
    </row>
    <row r="102" spans="1:15" ht="20.100000000000001" customHeight="1" x14ac:dyDescent="0.25">
      <c r="A102" s="24"/>
      <c r="B102" t="s">
        <v>84</v>
      </c>
      <c r="C102" s="243">
        <f t="shared" ref="C102:M117" si="114">C55/C8</f>
        <v>3.3902505589553571</v>
      </c>
      <c r="D102" s="244">
        <f t="shared" si="114"/>
        <v>3.3264493793849317</v>
      </c>
      <c r="E102" s="244">
        <f t="shared" si="111"/>
        <v>3.1549509809327407</v>
      </c>
      <c r="F102" s="244">
        <f t="shared" si="111"/>
        <v>3.0478239172979733</v>
      </c>
      <c r="G102" s="244">
        <f t="shared" ref="G102:H102" si="115">G55/G8</f>
        <v>3.3095356561730966</v>
      </c>
      <c r="H102" s="244">
        <f t="shared" si="115"/>
        <v>3.2156203604438418</v>
      </c>
      <c r="I102" s="244">
        <f t="shared" ref="I102:K102" si="116">I55/I8</f>
        <v>3.0110534985611235</v>
      </c>
      <c r="J102" s="244">
        <f t="shared" si="116"/>
        <v>3.0419032498075911</v>
      </c>
      <c r="K102" s="244">
        <f t="shared" si="116"/>
        <v>3.1637510361245158</v>
      </c>
      <c r="L102" s="165">
        <f t="shared" si="111"/>
        <v>3.3881589045233156</v>
      </c>
      <c r="M102" s="184">
        <f t="shared" si="111"/>
        <v>3.493630161163868</v>
      </c>
      <c r="O102" s="241">
        <f t="shared" ref="O102:O141" si="117">(M102-L102)/L102</f>
        <v>3.1129371323093638E-2</v>
      </c>
    </row>
    <row r="103" spans="1:15" ht="20.100000000000001" customHeight="1" thickBot="1" x14ac:dyDescent="0.3">
      <c r="A103" s="24"/>
      <c r="B103" t="s">
        <v>85</v>
      </c>
      <c r="C103" s="243">
        <f t="shared" si="114"/>
        <v>3.0992542341842744</v>
      </c>
      <c r="D103" s="244">
        <f t="shared" si="114"/>
        <v>3.1766314351302305</v>
      </c>
      <c r="E103" s="244">
        <f t="shared" si="111"/>
        <v>3.2781084789864363</v>
      </c>
      <c r="F103" s="244">
        <f t="shared" si="111"/>
        <v>3.2942250757422418</v>
      </c>
      <c r="G103" s="244">
        <f t="shared" ref="G103:H103" si="118">G56/G9</f>
        <v>3.2660159387008676</v>
      </c>
      <c r="H103" s="244">
        <f t="shared" si="118"/>
        <v>3.3324889773592208</v>
      </c>
      <c r="I103" s="244">
        <f t="shared" ref="I103:K103" si="119">I56/I9</f>
        <v>3.5435247835554535</v>
      </c>
      <c r="J103" s="244">
        <f t="shared" si="119"/>
        <v>3.7571662035593514</v>
      </c>
      <c r="K103" s="244">
        <f t="shared" si="119"/>
        <v>3.9002021676788718</v>
      </c>
      <c r="L103" s="165">
        <f t="shared" si="111"/>
        <v>3.8069041375832335</v>
      </c>
      <c r="M103" s="184">
        <f t="shared" si="111"/>
        <v>3.9009904715542207</v>
      </c>
      <c r="O103" s="34">
        <f t="shared" si="117"/>
        <v>2.4714658045137106E-2</v>
      </c>
    </row>
    <row r="104" spans="1:15" ht="20.100000000000001" customHeight="1" thickBot="1" x14ac:dyDescent="0.3">
      <c r="A104" s="5" t="s">
        <v>17</v>
      </c>
      <c r="B104" s="6"/>
      <c r="C104" s="113">
        <f t="shared" si="114"/>
        <v>3.0683299669482187</v>
      </c>
      <c r="D104" s="133">
        <f t="shared" si="114"/>
        <v>3.4523042163670796</v>
      </c>
      <c r="E104" s="133">
        <f t="shared" si="111"/>
        <v>4.9327896800144559</v>
      </c>
      <c r="F104" s="133">
        <f t="shared" si="111"/>
        <v>5.4892722757062522</v>
      </c>
      <c r="G104" s="133">
        <f t="shared" ref="G104:H104" si="120">G57/G10</f>
        <v>6.0537592649209637</v>
      </c>
      <c r="H104" s="133">
        <f t="shared" si="120"/>
        <v>6.8455806236617081</v>
      </c>
      <c r="I104" s="133">
        <f t="shared" ref="I104:K104" si="121">I57/I10</f>
        <v>7.9160371904612088</v>
      </c>
      <c r="J104" s="133">
        <f t="shared" si="121"/>
        <v>8.5517263744314853</v>
      </c>
      <c r="K104" s="133">
        <f t="shared" si="121"/>
        <v>9.3304550112885192</v>
      </c>
      <c r="L104" s="200">
        <f t="shared" si="111"/>
        <v>8.5730178373955965</v>
      </c>
      <c r="M104" s="185">
        <f t="shared" si="111"/>
        <v>9.4382695301192552</v>
      </c>
      <c r="O104" s="23">
        <f t="shared" si="117"/>
        <v>0.10092731744350529</v>
      </c>
    </row>
    <row r="105" spans="1:15" ht="20.100000000000001" customHeight="1" x14ac:dyDescent="0.25">
      <c r="A105" s="24"/>
      <c r="B105" t="s">
        <v>84</v>
      </c>
      <c r="C105" s="243">
        <f t="shared" si="114"/>
        <v>3.003180074922565</v>
      </c>
      <c r="D105" s="244">
        <f t="shared" si="114"/>
        <v>3.3526690676270507</v>
      </c>
      <c r="E105" s="244">
        <f t="shared" si="111"/>
        <v>4.8271347369765607</v>
      </c>
      <c r="F105" s="244">
        <f t="shared" si="111"/>
        <v>5.0853207757354806</v>
      </c>
      <c r="G105" s="244">
        <f t="shared" ref="G105:H105" si="122">G58/G11</f>
        <v>6.0117609230655074</v>
      </c>
      <c r="H105" s="244">
        <f t="shared" si="122"/>
        <v>6.9809759646981506</v>
      </c>
      <c r="I105" s="244">
        <f t="shared" ref="I105:K105" si="123">I58/I11</f>
        <v>8.4822350723775024</v>
      </c>
      <c r="J105" s="244">
        <f t="shared" si="123"/>
        <v>9.0515155565476384</v>
      </c>
      <c r="K105" s="244">
        <f t="shared" si="123"/>
        <v>10.205851525075341</v>
      </c>
      <c r="L105" s="165">
        <f t="shared" si="111"/>
        <v>9.0211343173446643</v>
      </c>
      <c r="M105" s="184">
        <f t="shared" si="111"/>
        <v>9.7646484803129567</v>
      </c>
      <c r="O105" s="241">
        <f t="shared" si="117"/>
        <v>8.2419143404035125E-2</v>
      </c>
    </row>
    <row r="106" spans="1:15" ht="20.100000000000001" customHeight="1" thickBot="1" x14ac:dyDescent="0.3">
      <c r="A106" s="24"/>
      <c r="B106" t="s">
        <v>85</v>
      </c>
      <c r="C106" s="243">
        <f t="shared" si="114"/>
        <v>3.669365721997301</v>
      </c>
      <c r="D106" s="244">
        <f t="shared" si="114"/>
        <v>4.2553539176055732</v>
      </c>
      <c r="E106" s="244">
        <f t="shared" si="111"/>
        <v>5.2304969856932901</v>
      </c>
      <c r="F106" s="244">
        <f t="shared" si="111"/>
        <v>6.2601889208320252</v>
      </c>
      <c r="G106" s="244">
        <f t="shared" ref="G106:H106" si="124">G59/G12</f>
        <v>6.1383217131474099</v>
      </c>
      <c r="H106" s="244">
        <f t="shared" si="124"/>
        <v>6.6389396381873542</v>
      </c>
      <c r="I106" s="244">
        <f t="shared" ref="I106:K106" si="125">I59/I12</f>
        <v>7.1917091036164313</v>
      </c>
      <c r="J106" s="244">
        <f t="shared" si="125"/>
        <v>7.9061906848328958</v>
      </c>
      <c r="K106" s="244">
        <f t="shared" si="125"/>
        <v>8.1073867793698025</v>
      </c>
      <c r="L106" s="165">
        <f t="shared" si="111"/>
        <v>7.6726853511421567</v>
      </c>
      <c r="M106" s="184">
        <f t="shared" si="111"/>
        <v>8.8128273514323805</v>
      </c>
      <c r="O106" s="34">
        <f t="shared" si="117"/>
        <v>0.14859751809325822</v>
      </c>
    </row>
    <row r="107" spans="1:15" ht="20.100000000000001" customHeight="1" thickBot="1" x14ac:dyDescent="0.3">
      <c r="A107" s="5" t="s">
        <v>14</v>
      </c>
      <c r="B107" s="6"/>
      <c r="C107" s="113">
        <f t="shared" si="114"/>
        <v>4.6082630427651941</v>
      </c>
      <c r="D107" s="133">
        <f t="shared" si="114"/>
        <v>4.758014830125072</v>
      </c>
      <c r="E107" s="133">
        <f t="shared" si="111"/>
        <v>5.2158887373037963</v>
      </c>
      <c r="F107" s="133">
        <f t="shared" si="111"/>
        <v>5.8826120227282956</v>
      </c>
      <c r="G107" s="133">
        <f t="shared" ref="G107:H107" si="126">G60/G13</f>
        <v>5.924750748432853</v>
      </c>
      <c r="H107" s="133">
        <f t="shared" si="126"/>
        <v>6.1938970060852334</v>
      </c>
      <c r="I107" s="133">
        <f t="shared" ref="I107:K107" si="127">I60/I13</f>
        <v>6.4148206718674219</v>
      </c>
      <c r="J107" s="133">
        <f t="shared" si="127"/>
        <v>6.6001286921738798</v>
      </c>
      <c r="K107" s="133">
        <f t="shared" si="127"/>
        <v>6.7762504089568782</v>
      </c>
      <c r="L107" s="200">
        <f t="shared" si="111"/>
        <v>6.3975179305441392</v>
      </c>
      <c r="M107" s="185">
        <f t="shared" si="111"/>
        <v>6.4731864400960637</v>
      </c>
      <c r="O107" s="23">
        <f t="shared" si="117"/>
        <v>1.1827791711322103E-2</v>
      </c>
    </row>
    <row r="108" spans="1:15" ht="20.100000000000001" customHeight="1" x14ac:dyDescent="0.25">
      <c r="A108" s="24"/>
      <c r="B108" t="s">
        <v>84</v>
      </c>
      <c r="C108" s="243">
        <f t="shared" si="114"/>
        <v>1.7211880993733839</v>
      </c>
      <c r="D108" s="244">
        <f t="shared" si="114"/>
        <v>1.9959343887231404</v>
      </c>
      <c r="E108" s="244">
        <f t="shared" si="111"/>
        <v>2.4975377130397378</v>
      </c>
      <c r="F108" s="244">
        <f t="shared" si="111"/>
        <v>2.9968969543271862</v>
      </c>
      <c r="G108" s="244">
        <f t="shared" ref="G108:H108" si="128">G61/G14</f>
        <v>3.3948232088674222</v>
      </c>
      <c r="H108" s="244">
        <f t="shared" si="128"/>
        <v>3.6931763696773587</v>
      </c>
      <c r="I108" s="244">
        <f t="shared" ref="I108:K108" si="129">I61/I14</f>
        <v>4.443742407980718</v>
      </c>
      <c r="J108" s="244">
        <f t="shared" si="129"/>
        <v>4.7786501512089954</v>
      </c>
      <c r="K108" s="244">
        <f t="shared" si="129"/>
        <v>5.1188650364895656</v>
      </c>
      <c r="L108" s="165">
        <f t="shared" si="111"/>
        <v>4.6129625359274025</v>
      </c>
      <c r="M108" s="184">
        <f t="shared" si="111"/>
        <v>4.0618750582690417</v>
      </c>
      <c r="O108" s="241">
        <f t="shared" si="117"/>
        <v>-0.11946498012205699</v>
      </c>
    </row>
    <row r="109" spans="1:15" ht="20.100000000000001" customHeight="1" thickBot="1" x14ac:dyDescent="0.3">
      <c r="A109" s="24"/>
      <c r="B109" t="s">
        <v>85</v>
      </c>
      <c r="C109" s="243">
        <f t="shared" si="114"/>
        <v>5.0788326906901489</v>
      </c>
      <c r="D109" s="244">
        <f t="shared" si="114"/>
        <v>5.0760587240005988</v>
      </c>
      <c r="E109" s="244">
        <f t="shared" si="111"/>
        <v>5.4829726419442419</v>
      </c>
      <c r="F109" s="244">
        <f t="shared" si="111"/>
        <v>6.0456739587301671</v>
      </c>
      <c r="G109" s="244">
        <f t="shared" ref="G109:H109" si="130">G62/G15</f>
        <v>6.0206046502005215</v>
      </c>
      <c r="H109" s="244">
        <f t="shared" si="130"/>
        <v>6.2906978598650767</v>
      </c>
      <c r="I109" s="244">
        <f t="shared" ref="I109:K109" si="131">I62/I15</f>
        <v>6.4741551056813114</v>
      </c>
      <c r="J109" s="244">
        <f t="shared" si="131"/>
        <v>6.6523737220304904</v>
      </c>
      <c r="K109" s="244">
        <f t="shared" si="131"/>
        <v>6.8179705044909538</v>
      </c>
      <c r="L109" s="165">
        <f t="shared" si="111"/>
        <v>6.4571840371518912</v>
      </c>
      <c r="M109" s="184">
        <f t="shared" si="111"/>
        <v>6.5696643909192627</v>
      </c>
      <c r="O109" s="34">
        <f t="shared" si="117"/>
        <v>1.7419412722358137E-2</v>
      </c>
    </row>
    <row r="110" spans="1:15" ht="20.100000000000001" customHeight="1" thickBot="1" x14ac:dyDescent="0.3">
      <c r="A110" s="5" t="s">
        <v>8</v>
      </c>
      <c r="B110" s="6"/>
      <c r="C110" s="113">
        <f t="shared" si="114"/>
        <v>1.8313554028732042</v>
      </c>
      <c r="D110" s="133">
        <f t="shared" si="114"/>
        <v>2.1490453320838703</v>
      </c>
      <c r="E110" s="133">
        <f t="shared" si="111"/>
        <v>1.8330268616317045</v>
      </c>
      <c r="F110" s="133">
        <f t="shared" si="111"/>
        <v>1.8614387112903401</v>
      </c>
      <c r="G110" s="133">
        <f t="shared" ref="G110" si="132">G63/G16</f>
        <v>2.0368236331900675</v>
      </c>
      <c r="H110" s="133"/>
      <c r="I110" s="133"/>
      <c r="J110" s="133"/>
      <c r="K110" s="133"/>
      <c r="L110" s="200"/>
      <c r="M110" s="185"/>
      <c r="O110" s="23"/>
    </row>
    <row r="111" spans="1:15" ht="20.100000000000001" customHeight="1" thickBot="1" x14ac:dyDescent="0.3">
      <c r="A111" s="24"/>
      <c r="B111" t="s">
        <v>84</v>
      </c>
      <c r="C111" s="243">
        <f t="shared" si="114"/>
        <v>1.8313554028732042</v>
      </c>
      <c r="D111" s="244">
        <f t="shared" si="114"/>
        <v>2.1490453320838703</v>
      </c>
      <c r="E111" s="244">
        <f t="shared" si="111"/>
        <v>1.8330268616317045</v>
      </c>
      <c r="F111" s="244">
        <f t="shared" si="111"/>
        <v>1.8614387112903401</v>
      </c>
      <c r="G111" s="244">
        <f t="shared" ref="G111" si="133">G64/G17</f>
        <v>2.0368236331900675</v>
      </c>
      <c r="H111" s="244"/>
      <c r="I111" s="244"/>
      <c r="J111" s="244"/>
      <c r="K111" s="244"/>
      <c r="L111" s="165"/>
      <c r="M111" s="184"/>
      <c r="O111" s="316"/>
    </row>
    <row r="112" spans="1:15" ht="20.100000000000001" customHeight="1" thickBot="1" x14ac:dyDescent="0.3">
      <c r="A112" s="5" t="s">
        <v>15</v>
      </c>
      <c r="B112" s="6"/>
      <c r="C112" s="113">
        <f t="shared" si="114"/>
        <v>3.4174447174447176</v>
      </c>
      <c r="D112" s="133">
        <f t="shared" si="114"/>
        <v>3.5232390991854334</v>
      </c>
      <c r="E112" s="133">
        <f t="shared" si="111"/>
        <v>3.3732123411978221</v>
      </c>
      <c r="F112" s="133">
        <f t="shared" si="111"/>
        <v>4.1576092415871422</v>
      </c>
      <c r="G112" s="133">
        <f t="shared" ref="G112:H112" si="134">G65/G18</f>
        <v>4.3125341492733034</v>
      </c>
      <c r="H112" s="133">
        <f t="shared" si="134"/>
        <v>4.0231084939329049</v>
      </c>
      <c r="I112" s="133">
        <f t="shared" ref="I112:K112" si="135">I65/I18</f>
        <v>4.6093134805722995</v>
      </c>
      <c r="J112" s="133">
        <f t="shared" si="135"/>
        <v>6.7570336770938075</v>
      </c>
      <c r="K112" s="133">
        <f t="shared" si="135"/>
        <v>6.7963565196361966</v>
      </c>
      <c r="L112" s="200">
        <f t="shared" si="111"/>
        <v>6.2620080670594112</v>
      </c>
      <c r="M112" s="185">
        <f t="shared" si="111"/>
        <v>7.4213582657010457</v>
      </c>
      <c r="O112" s="23">
        <f t="shared" si="117"/>
        <v>0.18514032339566375</v>
      </c>
    </row>
    <row r="113" spans="1:15" ht="20.100000000000001" customHeight="1" x14ac:dyDescent="0.25">
      <c r="A113" s="24"/>
      <c r="B113" t="s">
        <v>84</v>
      </c>
      <c r="C113" s="243">
        <f t="shared" si="114"/>
        <v>2.8253545024845472</v>
      </c>
      <c r="D113" s="244">
        <f t="shared" si="114"/>
        <v>2.9056913711469705</v>
      </c>
      <c r="E113" s="244">
        <f t="shared" si="111"/>
        <v>2.9232299484582693</v>
      </c>
      <c r="F113" s="244">
        <f t="shared" si="111"/>
        <v>3.1872068230277186</v>
      </c>
      <c r="G113" s="244">
        <f t="shared" ref="G113:H113" si="136">G66/G19</f>
        <v>3.16734693877551</v>
      </c>
      <c r="H113" s="244">
        <f t="shared" si="136"/>
        <v>2.9105640386413212</v>
      </c>
      <c r="I113" s="244">
        <f t="shared" ref="I113:K113" si="137">I66/I19</f>
        <v>3.0223616878864004</v>
      </c>
      <c r="J113" s="244">
        <f t="shared" si="137"/>
        <v>3.1201222033392733</v>
      </c>
      <c r="K113" s="244">
        <f t="shared" si="137"/>
        <v>3.4398480290747764</v>
      </c>
      <c r="L113" s="165">
        <f t="shared" si="111"/>
        <v>3.5553418593650989</v>
      </c>
      <c r="M113" s="184">
        <f t="shared" si="111"/>
        <v>3.6599766232967297</v>
      </c>
      <c r="O113" s="241">
        <f t="shared" si="117"/>
        <v>2.9430296177008437E-2</v>
      </c>
    </row>
    <row r="114" spans="1:15" ht="20.100000000000001" customHeight="1" thickBot="1" x14ac:dyDescent="0.3">
      <c r="A114" s="24"/>
      <c r="B114" t="s">
        <v>85</v>
      </c>
      <c r="C114" s="243">
        <f t="shared" si="114"/>
        <v>4.6514271280626422</v>
      </c>
      <c r="D114" s="244">
        <f t="shared" si="114"/>
        <v>5.023474178403756</v>
      </c>
      <c r="E114" s="244">
        <f t="shared" si="111"/>
        <v>5.2054491899852726</v>
      </c>
      <c r="F114" s="244">
        <f t="shared" si="111"/>
        <v>6.4955479452054794</v>
      </c>
      <c r="G114" s="244">
        <f t="shared" ref="G114:H114" si="138">G67/G20</f>
        <v>5.7833250124812778</v>
      </c>
      <c r="H114" s="244">
        <f t="shared" si="138"/>
        <v>5.5137787056367431</v>
      </c>
      <c r="I114" s="244">
        <f t="shared" ref="I114:K114" si="139">I67/I20</f>
        <v>7.0343180357202746</v>
      </c>
      <c r="J114" s="244">
        <f t="shared" si="139"/>
        <v>9.7406780900119134</v>
      </c>
      <c r="K114" s="244">
        <f t="shared" si="139"/>
        <v>8.2676301335058628</v>
      </c>
      <c r="L114" s="165">
        <f t="shared" si="111"/>
        <v>7.5516497955695021</v>
      </c>
      <c r="M114" s="184">
        <f t="shared" si="111"/>
        <v>8.4941202014176476</v>
      </c>
      <c r="O114" s="34">
        <f t="shared" si="117"/>
        <v>0.12480324582862488</v>
      </c>
    </row>
    <row r="115" spans="1:15" ht="20.100000000000001" customHeight="1" thickBot="1" x14ac:dyDescent="0.3">
      <c r="A115" s="5" t="s">
        <v>18</v>
      </c>
      <c r="B115" s="6"/>
      <c r="C115" s="113">
        <f t="shared" si="114"/>
        <v>2.1756047266454122</v>
      </c>
      <c r="D115" s="133">
        <f t="shared" si="114"/>
        <v>2.6124092046803837</v>
      </c>
      <c r="E115" s="133">
        <f t="shared" si="111"/>
        <v>2.3239647922346882</v>
      </c>
      <c r="F115" s="133">
        <f t="shared" si="111"/>
        <v>2.6343167682601587</v>
      </c>
      <c r="G115" s="133">
        <f t="shared" ref="G115:H115" si="140">G68/G21</f>
        <v>3.4169438408825004</v>
      </c>
      <c r="H115" s="133">
        <f t="shared" si="140"/>
        <v>4.4149541795931206</v>
      </c>
      <c r="I115" s="133">
        <f t="shared" ref="I115:K115" si="141">I68/I21</f>
        <v>5.4060820298051189</v>
      </c>
      <c r="J115" s="133">
        <f t="shared" si="141"/>
        <v>5.1287543736902368</v>
      </c>
      <c r="K115" s="133">
        <f t="shared" si="141"/>
        <v>5.4922449376589713</v>
      </c>
      <c r="L115" s="200">
        <f t="shared" si="111"/>
        <v>4.2771646873183977</v>
      </c>
      <c r="M115" s="185">
        <f t="shared" si="111"/>
        <v>4.6966084784764508</v>
      </c>
      <c r="O115" s="23">
        <f t="shared" si="117"/>
        <v>9.8065850118347134E-2</v>
      </c>
    </row>
    <row r="116" spans="1:15" ht="20.100000000000001" customHeight="1" x14ac:dyDescent="0.25">
      <c r="A116" s="24"/>
      <c r="B116" t="s">
        <v>84</v>
      </c>
      <c r="C116" s="243">
        <f t="shared" si="114"/>
        <v>1.6828280230202874</v>
      </c>
      <c r="D116" s="244">
        <f t="shared" si="114"/>
        <v>1.9073363154958254</v>
      </c>
      <c r="E116" s="244">
        <f t="shared" si="111"/>
        <v>1.697864875860575</v>
      </c>
      <c r="F116" s="244">
        <f t="shared" si="111"/>
        <v>1.872614248860798</v>
      </c>
      <c r="G116" s="244">
        <f t="shared" ref="G116:H116" si="142">G69/G22</f>
        <v>2.3470665178296271</v>
      </c>
      <c r="H116" s="244">
        <f t="shared" si="142"/>
        <v>2.8015302727877578</v>
      </c>
      <c r="I116" s="244">
        <f t="shared" ref="I116:K116" si="143">I69/I22</f>
        <v>3.7568317369099158</v>
      </c>
      <c r="J116" s="244">
        <f t="shared" si="143"/>
        <v>4.7183043560866045</v>
      </c>
      <c r="K116" s="244">
        <f t="shared" si="143"/>
        <v>5.1229989226862918</v>
      </c>
      <c r="L116" s="165">
        <f t="shared" si="111"/>
        <v>4.6915324653519317</v>
      </c>
      <c r="M116" s="184">
        <f t="shared" si="111"/>
        <v>5.2727498997072777</v>
      </c>
      <c r="O116" s="241">
        <f t="shared" si="117"/>
        <v>0.12388647817057073</v>
      </c>
    </row>
    <row r="117" spans="1:15" ht="20.100000000000001" customHeight="1" thickBot="1" x14ac:dyDescent="0.3">
      <c r="A117" s="24"/>
      <c r="B117" t="s">
        <v>85</v>
      </c>
      <c r="C117" s="243">
        <f t="shared" si="114"/>
        <v>3.6264928396707234</v>
      </c>
      <c r="D117" s="244">
        <f t="shared" si="114"/>
        <v>4.3545684530287856</v>
      </c>
      <c r="E117" s="244">
        <f t="shared" si="114"/>
        <v>4.5797611852218481</v>
      </c>
      <c r="F117" s="244">
        <f t="shared" si="114"/>
        <v>4.6582152723907511</v>
      </c>
      <c r="G117" s="244">
        <f t="shared" ref="G117:H117" si="144">G70/G23</f>
        <v>5.0913943343444199</v>
      </c>
      <c r="H117" s="244">
        <f t="shared" si="144"/>
        <v>5.8614842330739405</v>
      </c>
      <c r="I117" s="244">
        <f t="shared" ref="I117:K117" si="145">I70/I23</f>
        <v>5.9887516420325486</v>
      </c>
      <c r="J117" s="244">
        <f t="shared" si="145"/>
        <v>5.182599756910113</v>
      </c>
      <c r="K117" s="244">
        <f t="shared" si="145"/>
        <v>5.5320009578613014</v>
      </c>
      <c r="L117" s="165">
        <f t="shared" si="114"/>
        <v>4.240361350299672</v>
      </c>
      <c r="M117" s="184">
        <f t="shared" si="114"/>
        <v>4.6406325759028562</v>
      </c>
      <c r="O117" s="34">
        <f t="shared" si="117"/>
        <v>9.4395546166105973E-2</v>
      </c>
    </row>
    <row r="118" spans="1:15" ht="20.100000000000001" customHeight="1" thickBot="1" x14ac:dyDescent="0.3">
      <c r="A118" s="5" t="s">
        <v>19</v>
      </c>
      <c r="B118" s="6"/>
      <c r="C118" s="113">
        <f t="shared" ref="C118:M133" si="146">C71/C24</f>
        <v>3.0944530831492969</v>
      </c>
      <c r="D118" s="133">
        <f t="shared" si="146"/>
        <v>3.0633340492995158</v>
      </c>
      <c r="E118" s="133">
        <f t="shared" si="146"/>
        <v>3.1628049484462837</v>
      </c>
      <c r="F118" s="133">
        <f t="shared" si="146"/>
        <v>3.3549586599272225</v>
      </c>
      <c r="G118" s="133">
        <f t="shared" ref="G118:H118" si="147">G71/G24</f>
        <v>3.5277086706265339</v>
      </c>
      <c r="H118" s="133">
        <f t="shared" si="147"/>
        <v>3.7201652026273089</v>
      </c>
      <c r="I118" s="133">
        <f t="shared" ref="I118:K118" si="148">I71/I24</f>
        <v>3.8249635450214501</v>
      </c>
      <c r="J118" s="133">
        <f t="shared" si="148"/>
        <v>4.1992862488107381</v>
      </c>
      <c r="K118" s="133">
        <f t="shared" si="148"/>
        <v>4.4252941180718004</v>
      </c>
      <c r="L118" s="200">
        <f t="shared" si="146"/>
        <v>4.3200861903173049</v>
      </c>
      <c r="M118" s="185">
        <f t="shared" si="146"/>
        <v>4.3877781194445973</v>
      </c>
      <c r="O118" s="23">
        <f t="shared" si="117"/>
        <v>1.5669115416958961E-2</v>
      </c>
    </row>
    <row r="119" spans="1:15" ht="20.100000000000001" customHeight="1" x14ac:dyDescent="0.25">
      <c r="A119" s="24"/>
      <c r="B119" t="s">
        <v>84</v>
      </c>
      <c r="C119" s="243">
        <f t="shared" si="146"/>
        <v>1.3984592390442734</v>
      </c>
      <c r="D119" s="244">
        <f t="shared" si="146"/>
        <v>1.356311122936936</v>
      </c>
      <c r="E119" s="244">
        <f t="shared" si="146"/>
        <v>1.4408217398954686</v>
      </c>
      <c r="F119" s="244">
        <f t="shared" si="146"/>
        <v>1.5147026508782961</v>
      </c>
      <c r="G119" s="244">
        <f t="shared" ref="G119:H119" si="149">G72/G25</f>
        <v>1.6377704152503363</v>
      </c>
      <c r="H119" s="244">
        <f t="shared" si="149"/>
        <v>1.6609621344832233</v>
      </c>
      <c r="I119" s="244">
        <f t="shared" ref="I119:K119" si="150">I72/I25</f>
        <v>1.6481878695155323</v>
      </c>
      <c r="J119" s="244">
        <f t="shared" si="150"/>
        <v>1.70549176279851</v>
      </c>
      <c r="K119" s="244">
        <f t="shared" si="150"/>
        <v>1.7231198276403967</v>
      </c>
      <c r="L119" s="165">
        <f t="shared" si="146"/>
        <v>1.6843984139460852</v>
      </c>
      <c r="M119" s="184">
        <f t="shared" si="146"/>
        <v>1.7117583667005285</v>
      </c>
      <c r="O119" s="241">
        <f t="shared" si="117"/>
        <v>1.6243159888963774E-2</v>
      </c>
    </row>
    <row r="120" spans="1:15" ht="20.100000000000001" customHeight="1" thickBot="1" x14ac:dyDescent="0.3">
      <c r="A120" s="24"/>
      <c r="B120" t="s">
        <v>85</v>
      </c>
      <c r="C120" s="243">
        <f t="shared" si="146"/>
        <v>3.6702806122448979</v>
      </c>
      <c r="D120" s="244">
        <f t="shared" si="146"/>
        <v>3.9235036631512532</v>
      </c>
      <c r="E120" s="244">
        <f t="shared" si="146"/>
        <v>4.2516334741055983</v>
      </c>
      <c r="F120" s="244">
        <f t="shared" si="146"/>
        <v>4.385953011614764</v>
      </c>
      <c r="G120" s="244">
        <f t="shared" ref="G120:H120" si="151">G73/G26</f>
        <v>4.2956705988071953</v>
      </c>
      <c r="H120" s="244">
        <f t="shared" si="151"/>
        <v>4.4130116562252484</v>
      </c>
      <c r="I120" s="244">
        <f t="shared" ref="I120:K120" si="152">I73/I26</f>
        <v>4.5070778499249764</v>
      </c>
      <c r="J120" s="244">
        <f t="shared" si="152"/>
        <v>4.8583333563007409</v>
      </c>
      <c r="K120" s="244">
        <f t="shared" si="152"/>
        <v>5.1971848353791783</v>
      </c>
      <c r="L120" s="165">
        <f t="shared" si="146"/>
        <v>5.3046157771905671</v>
      </c>
      <c r="M120" s="184">
        <f t="shared" si="146"/>
        <v>5.7404319614622592</v>
      </c>
      <c r="O120" s="34">
        <f t="shared" si="117"/>
        <v>8.2157917288876531E-2</v>
      </c>
    </row>
    <row r="121" spans="1:15" ht="20.100000000000001" customHeight="1" thickBot="1" x14ac:dyDescent="0.3">
      <c r="A121" s="5" t="s">
        <v>83</v>
      </c>
      <c r="B121" s="6"/>
      <c r="C121" s="113">
        <f t="shared" si="146"/>
        <v>3.6242080016250129</v>
      </c>
      <c r="D121" s="133">
        <f t="shared" si="146"/>
        <v>3.8319918871902581</v>
      </c>
      <c r="E121" s="133">
        <f t="shared" si="146"/>
        <v>3.9938925411898385</v>
      </c>
      <c r="F121" s="133">
        <f t="shared" si="146"/>
        <v>3.769083871133954</v>
      </c>
      <c r="G121" s="133">
        <f t="shared" ref="G121:H121" si="153">G74/G27</f>
        <v>3.9081079730067483</v>
      </c>
      <c r="H121" s="133">
        <f t="shared" si="153"/>
        <v>3.7462922746351368</v>
      </c>
      <c r="I121" s="133">
        <f t="shared" ref="I121:K121" si="154">I74/I27</f>
        <v>3.6602695079130014</v>
      </c>
      <c r="J121" s="133">
        <f t="shared" si="154"/>
        <v>3.7332451478669655</v>
      </c>
      <c r="K121" s="133">
        <f t="shared" si="154"/>
        <v>4.155060109167044</v>
      </c>
      <c r="L121" s="200">
        <f t="shared" si="146"/>
        <v>4.1562951525915555</v>
      </c>
      <c r="M121" s="185">
        <f t="shared" si="146"/>
        <v>3.7886943722911752</v>
      </c>
      <c r="O121" s="23">
        <f t="shared" si="117"/>
        <v>-8.8444339683424994E-2</v>
      </c>
    </row>
    <row r="122" spans="1:15" ht="20.100000000000001" customHeight="1" x14ac:dyDescent="0.25">
      <c r="A122" s="24"/>
      <c r="B122" t="s">
        <v>84</v>
      </c>
      <c r="C122" s="243">
        <f t="shared" si="146"/>
        <v>2.268099490944004</v>
      </c>
      <c r="D122" s="244">
        <f t="shared" si="146"/>
        <v>2.4100976750584673</v>
      </c>
      <c r="E122" s="244">
        <f t="shared" si="146"/>
        <v>2.4694698289017758</v>
      </c>
      <c r="F122" s="244">
        <f t="shared" si="146"/>
        <v>2.4741180153726572</v>
      </c>
      <c r="G122" s="244">
        <f t="shared" ref="G122:H122" si="155">G75/G28</f>
        <v>2.5058491201929898</v>
      </c>
      <c r="H122" s="244">
        <f t="shared" si="155"/>
        <v>2.2966982105664768</v>
      </c>
      <c r="I122" s="244">
        <f t="shared" ref="I122:K122" si="156">I75/I28</f>
        <v>2.2469586401575885</v>
      </c>
      <c r="J122" s="244">
        <f t="shared" si="156"/>
        <v>2.3283734074240696</v>
      </c>
      <c r="K122" s="244">
        <f t="shared" si="156"/>
        <v>2.2354703576233059</v>
      </c>
      <c r="L122" s="165">
        <f t="shared" si="146"/>
        <v>2.3199606671228903</v>
      </c>
      <c r="M122" s="184">
        <f t="shared" si="146"/>
        <v>2.1312255050144819</v>
      </c>
      <c r="O122" s="241">
        <f t="shared" si="117"/>
        <v>-8.1352742218026103E-2</v>
      </c>
    </row>
    <row r="123" spans="1:15" ht="20.100000000000001" customHeight="1" thickBot="1" x14ac:dyDescent="0.3">
      <c r="A123" s="24"/>
      <c r="B123" t="s">
        <v>85</v>
      </c>
      <c r="C123" s="243">
        <f t="shared" si="146"/>
        <v>4.4933625624162712</v>
      </c>
      <c r="D123" s="244">
        <f t="shared" si="146"/>
        <v>4.5026574565103257</v>
      </c>
      <c r="E123" s="244">
        <f t="shared" si="146"/>
        <v>5.2515960362015077</v>
      </c>
      <c r="F123" s="244">
        <f t="shared" si="146"/>
        <v>5.6843844802810155</v>
      </c>
      <c r="G123" s="244">
        <f t="shared" ref="G123:H123" si="157">G76/G29</f>
        <v>5.7192318266168751</v>
      </c>
      <c r="H123" s="244">
        <f t="shared" si="157"/>
        <v>5.3477948416742969</v>
      </c>
      <c r="I123" s="244">
        <f t="shared" ref="I123:K123" si="158">I76/I29</f>
        <v>4.8999841059067073</v>
      </c>
      <c r="J123" s="244">
        <f t="shared" si="158"/>
        <v>4.9849905187652865</v>
      </c>
      <c r="K123" s="244">
        <f t="shared" si="158"/>
        <v>5.2017871669827143</v>
      </c>
      <c r="L123" s="165">
        <f t="shared" si="146"/>
        <v>6.2871532313605094</v>
      </c>
      <c r="M123" s="184">
        <f t="shared" si="146"/>
        <v>5.9516780488803231</v>
      </c>
      <c r="O123" s="34">
        <f t="shared" si="117"/>
        <v>-5.3358836684117381E-2</v>
      </c>
    </row>
    <row r="124" spans="1:15" ht="20.100000000000001" customHeight="1" thickBot="1" x14ac:dyDescent="0.3">
      <c r="A124" s="5" t="s">
        <v>9</v>
      </c>
      <c r="B124" s="6"/>
      <c r="C124" s="113">
        <f t="shared" si="146"/>
        <v>2.9725197434027817</v>
      </c>
      <c r="D124" s="133">
        <f t="shared" si="146"/>
        <v>3.0922176967130417</v>
      </c>
      <c r="E124" s="133">
        <f t="shared" si="146"/>
        <v>3.3400513414949007</v>
      </c>
      <c r="F124" s="133">
        <f t="shared" si="146"/>
        <v>3.3903876616029951</v>
      </c>
      <c r="G124" s="133">
        <f t="shared" ref="G124:H124" si="159">G77/G30</f>
        <v>3.4035176225303028</v>
      </c>
      <c r="H124" s="133">
        <f t="shared" si="159"/>
        <v>3.5315880702886275</v>
      </c>
      <c r="I124" s="133">
        <f t="shared" ref="I124:K124" si="160">I77/I30</f>
        <v>3.7449858358428698</v>
      </c>
      <c r="J124" s="133">
        <f t="shared" si="160"/>
        <v>3.9141958384123532</v>
      </c>
      <c r="K124" s="133">
        <f t="shared" si="160"/>
        <v>3.9467707137506478</v>
      </c>
      <c r="L124" s="200">
        <f t="shared" si="146"/>
        <v>3.9006339478859511</v>
      </c>
      <c r="M124" s="185">
        <f t="shared" si="146"/>
        <v>3.7882089510077117</v>
      </c>
      <c r="O124" s="23">
        <f t="shared" si="117"/>
        <v>-2.88222372004866E-2</v>
      </c>
    </row>
    <row r="125" spans="1:15" ht="20.100000000000001" customHeight="1" x14ac:dyDescent="0.25">
      <c r="A125" s="24"/>
      <c r="B125" t="s">
        <v>84</v>
      </c>
      <c r="C125" s="243">
        <f t="shared" si="146"/>
        <v>2.9181149794315773</v>
      </c>
      <c r="D125" s="244">
        <f t="shared" si="146"/>
        <v>3.0410599434693277</v>
      </c>
      <c r="E125" s="244">
        <f t="shared" si="146"/>
        <v>3.298360874358127</v>
      </c>
      <c r="F125" s="244">
        <f t="shared" si="146"/>
        <v>3.3425153652964279</v>
      </c>
      <c r="G125" s="244">
        <f t="shared" ref="G125:H125" si="161">G78/G31</f>
        <v>3.3475191504735813</v>
      </c>
      <c r="H125" s="244">
        <f t="shared" si="161"/>
        <v>3.464746145016671</v>
      </c>
      <c r="I125" s="244">
        <f t="shared" ref="I125:K125" si="162">I78/I31</f>
        <v>3.6664536477742526</v>
      </c>
      <c r="J125" s="244">
        <f t="shared" si="162"/>
        <v>3.8373611930643525</v>
      </c>
      <c r="K125" s="244">
        <f t="shared" si="162"/>
        <v>3.8612444220950732</v>
      </c>
      <c r="L125" s="165">
        <f t="shared" si="146"/>
        <v>3.826847878237567</v>
      </c>
      <c r="M125" s="184">
        <f t="shared" si="146"/>
        <v>3.7353848660165285</v>
      </c>
      <c r="O125" s="241">
        <f t="shared" si="117"/>
        <v>-2.390035223013914E-2</v>
      </c>
    </row>
    <row r="126" spans="1:15" ht="20.100000000000001" customHeight="1" thickBot="1" x14ac:dyDescent="0.3">
      <c r="A126" s="24"/>
      <c r="B126" t="s">
        <v>85</v>
      </c>
      <c r="C126" s="243">
        <f t="shared" si="146"/>
        <v>5.6732394366197187</v>
      </c>
      <c r="D126" s="244">
        <f t="shared" si="146"/>
        <v>5.964771948640033</v>
      </c>
      <c r="E126" s="244">
        <f t="shared" si="146"/>
        <v>6.0453954752200367</v>
      </c>
      <c r="F126" s="244">
        <f t="shared" si="146"/>
        <v>5.3260315078769693</v>
      </c>
      <c r="G126" s="244">
        <f t="shared" ref="G126:H126" si="163">G79/G32</f>
        <v>5.4788778210527243</v>
      </c>
      <c r="H126" s="244">
        <f t="shared" si="163"/>
        <v>6.2383840991223538</v>
      </c>
      <c r="I126" s="244">
        <f t="shared" ref="I126:K126" si="164">I79/I32</f>
        <v>6.6787151323818463</v>
      </c>
      <c r="J126" s="244">
        <f t="shared" si="164"/>
        <v>7.3745651789981332</v>
      </c>
      <c r="K126" s="244">
        <f t="shared" si="164"/>
        <v>7.9180092405041886</v>
      </c>
      <c r="L126" s="165">
        <f t="shared" si="146"/>
        <v>7.931307449508914</v>
      </c>
      <c r="M126" s="184">
        <f t="shared" si="146"/>
        <v>5.3682982237516015</v>
      </c>
      <c r="O126" s="34">
        <f t="shared" si="117"/>
        <v>-0.32315091075129199</v>
      </c>
    </row>
    <row r="127" spans="1:15" ht="20.100000000000001" customHeight="1" thickBot="1" x14ac:dyDescent="0.3">
      <c r="A127" s="5" t="s">
        <v>12</v>
      </c>
      <c r="B127" s="6"/>
      <c r="C127" s="113">
        <f t="shared" si="146"/>
        <v>2.5870780949019956</v>
      </c>
      <c r="D127" s="133">
        <f t="shared" si="146"/>
        <v>2.6597150384712642</v>
      </c>
      <c r="E127" s="133">
        <f t="shared" si="146"/>
        <v>2.8435620972733431</v>
      </c>
      <c r="F127" s="133">
        <f t="shared" si="146"/>
        <v>2.4043502291056851</v>
      </c>
      <c r="G127" s="133">
        <f t="shared" ref="G127:H127" si="165">G80/G33</f>
        <v>2.4388556619832822</v>
      </c>
      <c r="H127" s="133">
        <f t="shared" si="165"/>
        <v>2.5250854549770492</v>
      </c>
      <c r="I127" s="133">
        <f t="shared" ref="I127:K127" si="166">I80/I33</f>
        <v>2.7570005359808367</v>
      </c>
      <c r="J127" s="133">
        <f t="shared" si="166"/>
        <v>3.0475043158651731</v>
      </c>
      <c r="K127" s="133">
        <f t="shared" si="166"/>
        <v>3.1691635051447515</v>
      </c>
      <c r="L127" s="200">
        <f t="shared" si="146"/>
        <v>2.854665175178964</v>
      </c>
      <c r="M127" s="185">
        <f t="shared" si="146"/>
        <v>2.7876792602503828</v>
      </c>
      <c r="O127" s="23">
        <f t="shared" si="117"/>
        <v>-2.3465419171052774E-2</v>
      </c>
    </row>
    <row r="128" spans="1:15" ht="20.100000000000001" customHeight="1" x14ac:dyDescent="0.25">
      <c r="A128" s="24"/>
      <c r="B128" t="s">
        <v>84</v>
      </c>
      <c r="C128" s="243">
        <f t="shared" si="146"/>
        <v>2.3895686024086142</v>
      </c>
      <c r="D128" s="244">
        <f t="shared" si="146"/>
        <v>2.4549275269370896</v>
      </c>
      <c r="E128" s="244">
        <f t="shared" si="146"/>
        <v>2.6163489018828794</v>
      </c>
      <c r="F128" s="244">
        <f t="shared" si="146"/>
        <v>2.2140297106097062</v>
      </c>
      <c r="G128" s="244">
        <f t="shared" ref="G128:H128" si="167">G81/G34</f>
        <v>2.2581991067471696</v>
      </c>
      <c r="H128" s="244">
        <f t="shared" si="167"/>
        <v>2.3334956822091208</v>
      </c>
      <c r="I128" s="244">
        <f t="shared" ref="I128:K128" si="168">I81/I34</f>
        <v>2.5327777087483643</v>
      </c>
      <c r="J128" s="244">
        <f t="shared" si="168"/>
        <v>2.8106503209366633</v>
      </c>
      <c r="K128" s="244">
        <f t="shared" si="168"/>
        <v>2.8810469440697162</v>
      </c>
      <c r="L128" s="165">
        <f t="shared" si="146"/>
        <v>2.6056364576350557</v>
      </c>
      <c r="M128" s="184">
        <f t="shared" si="146"/>
        <v>2.5636814093358704</v>
      </c>
      <c r="O128" s="42">
        <f t="shared" si="117"/>
        <v>-1.6101650779504671E-2</v>
      </c>
    </row>
    <row r="129" spans="1:15" ht="20.100000000000001" customHeight="1" thickBot="1" x14ac:dyDescent="0.3">
      <c r="A129" s="24"/>
      <c r="B129" t="s">
        <v>85</v>
      </c>
      <c r="C129" s="243">
        <f t="shared" si="146"/>
        <v>4.2270905325136185</v>
      </c>
      <c r="D129" s="244">
        <f t="shared" si="146"/>
        <v>4.6068225001104679</v>
      </c>
      <c r="E129" s="244">
        <f t="shared" si="146"/>
        <v>5.0648714846842005</v>
      </c>
      <c r="F129" s="244">
        <f t="shared" si="146"/>
        <v>5.344949230714529</v>
      </c>
      <c r="G129" s="244">
        <f t="shared" ref="G129:H129" si="169">G82/G35</f>
        <v>5.3137135013419572</v>
      </c>
      <c r="H129" s="244">
        <f t="shared" si="169"/>
        <v>5.7135028496273561</v>
      </c>
      <c r="I129" s="244">
        <f t="shared" ref="I129:K129" si="170">I82/I35</f>
        <v>6.5540238335598167</v>
      </c>
      <c r="J129" s="244">
        <f t="shared" si="170"/>
        <v>6.3993367407996269</v>
      </c>
      <c r="K129" s="244">
        <f t="shared" si="170"/>
        <v>7.1317725637866038</v>
      </c>
      <c r="L129" s="165">
        <f t="shared" si="146"/>
        <v>6.332327378150624</v>
      </c>
      <c r="M129" s="184">
        <f t="shared" si="146"/>
        <v>6.3684495698862955</v>
      </c>
      <c r="O129" s="159">
        <f t="shared" si="117"/>
        <v>5.7044100183937657E-3</v>
      </c>
    </row>
    <row r="130" spans="1:15" ht="20.100000000000001" customHeight="1" thickBot="1" x14ac:dyDescent="0.3">
      <c r="A130" s="5" t="s">
        <v>11</v>
      </c>
      <c r="B130" s="6"/>
      <c r="C130" s="113">
        <f t="shared" si="146"/>
        <v>2.7053523323271169</v>
      </c>
      <c r="D130" s="133">
        <f t="shared" si="146"/>
        <v>2.8582163449429099</v>
      </c>
      <c r="E130" s="133">
        <f t="shared" si="146"/>
        <v>2.9886613293918165</v>
      </c>
      <c r="F130" s="133">
        <f t="shared" si="146"/>
        <v>3.0033512190316172</v>
      </c>
      <c r="G130" s="133">
        <f t="shared" ref="G130:H130" si="171">G83/G36</f>
        <v>3.0337369720846326</v>
      </c>
      <c r="H130" s="133">
        <f t="shared" si="171"/>
        <v>3.2037699739392358</v>
      </c>
      <c r="I130" s="133">
        <f t="shared" ref="I130:K130" si="172">I83/I36</f>
        <v>3.3885991919592859</v>
      </c>
      <c r="J130" s="133">
        <f t="shared" si="172"/>
        <v>3.4656423306522059</v>
      </c>
      <c r="K130" s="133">
        <f t="shared" si="172"/>
        <v>3.5218453450659148</v>
      </c>
      <c r="L130" s="200">
        <f t="shared" si="146"/>
        <v>3.4019043061312608</v>
      </c>
      <c r="M130" s="185">
        <f t="shared" si="146"/>
        <v>3.3860209461466759</v>
      </c>
      <c r="O130" s="23">
        <f t="shared" si="117"/>
        <v>-4.6689614272683328E-3</v>
      </c>
    </row>
    <row r="131" spans="1:15" ht="20.100000000000001" customHeight="1" x14ac:dyDescent="0.25">
      <c r="A131" s="24"/>
      <c r="B131" t="s">
        <v>84</v>
      </c>
      <c r="C131" s="243">
        <f t="shared" si="146"/>
        <v>2.5997788984357326</v>
      </c>
      <c r="D131" s="244">
        <f t="shared" si="146"/>
        <v>2.794444199812542</v>
      </c>
      <c r="E131" s="244">
        <f t="shared" si="146"/>
        <v>2.94147223020674</v>
      </c>
      <c r="F131" s="244">
        <f t="shared" si="146"/>
        <v>2.9576957094742244</v>
      </c>
      <c r="G131" s="244">
        <f t="shared" ref="G131:H131" si="173">G84/G37</f>
        <v>2.9980437136301616</v>
      </c>
      <c r="H131" s="244">
        <f t="shared" si="173"/>
        <v>3.1783300730595423</v>
      </c>
      <c r="I131" s="244">
        <f t="shared" ref="I131:K131" si="174">I84/I37</f>
        <v>3.3657610020149185</v>
      </c>
      <c r="J131" s="244">
        <f t="shared" si="174"/>
        <v>3.4362255689054271</v>
      </c>
      <c r="K131" s="244">
        <f t="shared" si="174"/>
        <v>3.4687239602036462</v>
      </c>
      <c r="L131" s="165">
        <f t="shared" si="146"/>
        <v>3.3203353654501147</v>
      </c>
      <c r="M131" s="184">
        <f t="shared" si="146"/>
        <v>3.2949654823710399</v>
      </c>
      <c r="O131" s="241">
        <f t="shared" si="117"/>
        <v>-7.6407592266317685E-3</v>
      </c>
    </row>
    <row r="132" spans="1:15" ht="20.100000000000001" customHeight="1" thickBot="1" x14ac:dyDescent="0.3">
      <c r="A132" s="24"/>
      <c r="B132" t="s">
        <v>85</v>
      </c>
      <c r="C132" s="243">
        <f t="shared" si="146"/>
        <v>3.4312424880141918</v>
      </c>
      <c r="D132" s="244">
        <f t="shared" si="146"/>
        <v>3.2750121626158877</v>
      </c>
      <c r="E132" s="244">
        <f t="shared" si="146"/>
        <v>3.3217343818150593</v>
      </c>
      <c r="F132" s="244">
        <f t="shared" si="146"/>
        <v>3.3064303181241321</v>
      </c>
      <c r="G132" s="244">
        <f t="shared" ref="G132:H132" si="175">G85/G38</f>
        <v>3.2724594957000415</v>
      </c>
      <c r="H132" s="244">
        <f t="shared" si="175"/>
        <v>3.3727844341854603</v>
      </c>
      <c r="I132" s="244">
        <f t="shared" ref="I132:K132" si="176">I85/I38</f>
        <v>3.5408024726729868</v>
      </c>
      <c r="J132" s="244">
        <f t="shared" si="176"/>
        <v>3.6652443764891376</v>
      </c>
      <c r="K132" s="244">
        <f t="shared" si="176"/>
        <v>3.8910604334352592</v>
      </c>
      <c r="L132" s="165">
        <f t="shared" si="146"/>
        <v>4.2264874353651072</v>
      </c>
      <c r="M132" s="184">
        <f t="shared" si="146"/>
        <v>4.5180125548348986</v>
      </c>
      <c r="O132" s="34">
        <f t="shared" si="117"/>
        <v>6.8975744972162176E-2</v>
      </c>
    </row>
    <row r="133" spans="1:15" ht="20.100000000000001" customHeight="1" thickBot="1" x14ac:dyDescent="0.3">
      <c r="A133" s="5" t="s">
        <v>6</v>
      </c>
      <c r="B133" s="6"/>
      <c r="C133" s="113">
        <f t="shared" si="146"/>
        <v>3.2203387361387796</v>
      </c>
      <c r="D133" s="133">
        <f t="shared" si="146"/>
        <v>3.5336721368834847</v>
      </c>
      <c r="E133" s="133">
        <f t="shared" si="146"/>
        <v>3.794407741231824</v>
      </c>
      <c r="F133" s="133">
        <f t="shared" si="146"/>
        <v>3.9585855236113172</v>
      </c>
      <c r="G133" s="133">
        <f t="shared" ref="G133:H133" si="177">G86/G39</f>
        <v>4.0431164340769117</v>
      </c>
      <c r="H133" s="133">
        <f t="shared" si="177"/>
        <v>4.2325026788254618</v>
      </c>
      <c r="I133" s="133">
        <f t="shared" ref="I133:K133" si="178">I86/I39</f>
        <v>4.3890541544602373</v>
      </c>
      <c r="J133" s="133">
        <f t="shared" si="178"/>
        <v>4.4711239693426803</v>
      </c>
      <c r="K133" s="133">
        <f t="shared" si="178"/>
        <v>4.5007056118110489</v>
      </c>
      <c r="L133" s="200">
        <f t="shared" si="146"/>
        <v>4.461856371963516</v>
      </c>
      <c r="M133" s="185">
        <f t="shared" si="146"/>
        <v>4.3844763085614291</v>
      </c>
      <c r="O133" s="23">
        <f t="shared" si="117"/>
        <v>-1.7342571555712023E-2</v>
      </c>
    </row>
    <row r="134" spans="1:15" ht="20.100000000000001" customHeight="1" x14ac:dyDescent="0.25">
      <c r="A134" s="24"/>
      <c r="B134" t="s">
        <v>84</v>
      </c>
      <c r="C134" s="243">
        <f t="shared" ref="C134:M141" si="179">C87/C40</f>
        <v>3.029637548854502</v>
      </c>
      <c r="D134" s="244">
        <f t="shared" si="179"/>
        <v>3.3593437835032036</v>
      </c>
      <c r="E134" s="244">
        <f t="shared" si="179"/>
        <v>3.6408669286208442</v>
      </c>
      <c r="F134" s="244">
        <f t="shared" si="179"/>
        <v>3.778052870250252</v>
      </c>
      <c r="G134" s="244">
        <f t="shared" ref="G134:H134" si="180">G87/G40</f>
        <v>3.8963186330223492</v>
      </c>
      <c r="H134" s="244">
        <f t="shared" si="180"/>
        <v>4.0750250386271825</v>
      </c>
      <c r="I134" s="244">
        <f t="shared" ref="I134:K134" si="181">I87/I40</f>
        <v>4.2539924831832625</v>
      </c>
      <c r="J134" s="244">
        <f t="shared" si="181"/>
        <v>4.357326324833803</v>
      </c>
      <c r="K134" s="244">
        <f t="shared" si="181"/>
        <v>4.3376722425713599</v>
      </c>
      <c r="L134" s="165">
        <f t="shared" si="179"/>
        <v>4.3372334297099302</v>
      </c>
      <c r="M134" s="184">
        <f t="shared" si="179"/>
        <v>4.2028171257199363</v>
      </c>
      <c r="O134" s="241">
        <f t="shared" si="117"/>
        <v>-3.0991254256514288E-2</v>
      </c>
    </row>
    <row r="135" spans="1:15" ht="20.100000000000001" customHeight="1" thickBot="1" x14ac:dyDescent="0.3">
      <c r="A135" s="24"/>
      <c r="B135" t="s">
        <v>85</v>
      </c>
      <c r="C135" s="243">
        <f t="shared" si="179"/>
        <v>3.6898568230119966</v>
      </c>
      <c r="D135" s="244">
        <f t="shared" si="179"/>
        <v>3.9880825319857514</v>
      </c>
      <c r="E135" s="244">
        <f t="shared" si="179"/>
        <v>4.2482585708567537</v>
      </c>
      <c r="F135" s="244">
        <f t="shared" si="179"/>
        <v>4.5197145034208122</v>
      </c>
      <c r="G135" s="244">
        <f t="shared" ref="G135:H135" si="182">G88/G41</f>
        <v>4.518266365498361</v>
      </c>
      <c r="H135" s="244">
        <f t="shared" si="182"/>
        <v>4.7432847114264103</v>
      </c>
      <c r="I135" s="244">
        <f t="shared" ref="I135:K135" si="183">I88/I41</f>
        <v>4.787843013795456</v>
      </c>
      <c r="J135" s="244">
        <f t="shared" si="183"/>
        <v>4.7969933244946237</v>
      </c>
      <c r="K135" s="244">
        <f t="shared" si="183"/>
        <v>4.9727046916638127</v>
      </c>
      <c r="L135" s="165">
        <f t="shared" si="179"/>
        <v>4.7921626734330305</v>
      </c>
      <c r="M135" s="184">
        <f t="shared" si="179"/>
        <v>4.908819970444303</v>
      </c>
      <c r="O135" s="34">
        <f t="shared" si="117"/>
        <v>2.4343350791908951E-2</v>
      </c>
    </row>
    <row r="136" spans="1:15" ht="20.100000000000001" customHeight="1" thickBot="1" x14ac:dyDescent="0.3">
      <c r="A136" s="5" t="s">
        <v>7</v>
      </c>
      <c r="B136" s="6"/>
      <c r="C136" s="113">
        <f t="shared" si="179"/>
        <v>5.7456459973539813</v>
      </c>
      <c r="D136" s="133">
        <f t="shared" si="179"/>
        <v>6.3598698970344749</v>
      </c>
      <c r="E136" s="133">
        <f t="shared" si="179"/>
        <v>6.435994581767444</v>
      </c>
      <c r="F136" s="133">
        <f t="shared" si="179"/>
        <v>6.9692724983047567</v>
      </c>
      <c r="G136" s="133">
        <f t="shared" ref="G136:H136" si="184">G89/G42</f>
        <v>6.6775284770147945</v>
      </c>
      <c r="H136" s="133">
        <f t="shared" si="184"/>
        <v>6.8066812227074234</v>
      </c>
      <c r="I136" s="133">
        <f t="shared" ref="I136:K136" si="185">I89/I42</f>
        <v>7.6181045581418019</v>
      </c>
      <c r="J136" s="133">
        <f t="shared" si="185"/>
        <v>8.7009255552730504</v>
      </c>
      <c r="K136" s="133">
        <f t="shared" si="185"/>
        <v>9.3069518854208226</v>
      </c>
      <c r="L136" s="200">
        <f t="shared" si="179"/>
        <v>8.7317989075021156</v>
      </c>
      <c r="M136" s="185">
        <f t="shared" si="179"/>
        <v>9.083931672038716</v>
      </c>
      <c r="O136" s="23">
        <f t="shared" si="117"/>
        <v>4.0327631026186118E-2</v>
      </c>
    </row>
    <row r="137" spans="1:15" ht="20.100000000000001" customHeight="1" x14ac:dyDescent="0.25">
      <c r="A137" s="24"/>
      <c r="B137" t="s">
        <v>84</v>
      </c>
      <c r="C137" s="243">
        <f t="shared" si="179"/>
        <v>6.1550160342430873</v>
      </c>
      <c r="D137" s="244">
        <f t="shared" si="179"/>
        <v>6.7145340020996152</v>
      </c>
      <c r="E137" s="244">
        <f t="shared" si="179"/>
        <v>6.6313271028037386</v>
      </c>
      <c r="F137" s="244">
        <f t="shared" si="179"/>
        <v>7.1036346204131435</v>
      </c>
      <c r="G137" s="244">
        <f t="shared" ref="G137:H137" si="186">G90/G43</f>
        <v>6.7341235853689172</v>
      </c>
      <c r="H137" s="244">
        <f t="shared" si="186"/>
        <v>6.8693600735418272</v>
      </c>
      <c r="I137" s="244">
        <f t="shared" ref="I137:K137" si="187">I90/I43</f>
        <v>7.6483623937740486</v>
      </c>
      <c r="J137" s="244">
        <f t="shared" si="187"/>
        <v>8.7291076136097736</v>
      </c>
      <c r="K137" s="244">
        <f t="shared" si="187"/>
        <v>9.3347783696070703</v>
      </c>
      <c r="L137" s="165">
        <f t="shared" si="179"/>
        <v>8.7591250574508415</v>
      </c>
      <c r="M137" s="184">
        <f t="shared" si="179"/>
        <v>9.1268259661464928</v>
      </c>
      <c r="O137" s="241">
        <f t="shared" si="117"/>
        <v>4.197918242791511E-2</v>
      </c>
    </row>
    <row r="138" spans="1:15" ht="20.100000000000001" customHeight="1" thickBot="1" x14ac:dyDescent="0.3">
      <c r="A138" s="24"/>
      <c r="B138" t="s">
        <v>85</v>
      </c>
      <c r="C138" s="243">
        <f t="shared" si="179"/>
        <v>4.2247788515621005</v>
      </c>
      <c r="D138" s="244">
        <f t="shared" si="179"/>
        <v>4.4994187113749007</v>
      </c>
      <c r="E138" s="244">
        <f t="shared" si="179"/>
        <v>5.5620783854602216</v>
      </c>
      <c r="F138" s="244">
        <f t="shared" si="179"/>
        <v>5.8918399440852696</v>
      </c>
      <c r="G138" s="244">
        <f t="shared" ref="G138:H138" si="188">G91/G44</f>
        <v>6.0740379931807116</v>
      </c>
      <c r="H138" s="244">
        <f t="shared" si="188"/>
        <v>5.9602229541423863</v>
      </c>
      <c r="I138" s="244">
        <f t="shared" ref="I138:K138" si="189">I91/I44</f>
        <v>6.8941695146058386</v>
      </c>
      <c r="J138" s="244">
        <f t="shared" si="189"/>
        <v>8.0341471761741499</v>
      </c>
      <c r="K138" s="244">
        <f t="shared" si="189"/>
        <v>8.6347426819202902</v>
      </c>
      <c r="L138" s="165">
        <f t="shared" si="179"/>
        <v>8.1407322700695417</v>
      </c>
      <c r="M138" s="184">
        <f t="shared" si="179"/>
        <v>8.1045092477260106</v>
      </c>
      <c r="O138" s="34">
        <f t="shared" si="117"/>
        <v>-4.4496024610353275E-3</v>
      </c>
    </row>
    <row r="139" spans="1:15" ht="20.100000000000001" customHeight="1" thickBot="1" x14ac:dyDescent="0.3">
      <c r="A139" s="74" t="s">
        <v>20</v>
      </c>
      <c r="B139" s="100"/>
      <c r="C139" s="114">
        <f t="shared" si="179"/>
        <v>3.2123307365165226</v>
      </c>
      <c r="D139" s="115">
        <f t="shared" si="179"/>
        <v>3.4169911944004991</v>
      </c>
      <c r="E139" s="115">
        <f t="shared" si="179"/>
        <v>3.594888865750693</v>
      </c>
      <c r="F139" s="115">
        <f t="shared" si="179"/>
        <v>3.6577742806699343</v>
      </c>
      <c r="G139" s="115">
        <f t="shared" ref="G139:H139" si="190">G92/G45</f>
        <v>3.728775801182513</v>
      </c>
      <c r="H139" s="115">
        <f t="shared" si="190"/>
        <v>3.9196333056686998</v>
      </c>
      <c r="I139" s="115">
        <f t="shared" ref="I139:K139" si="191">I92/I45</f>
        <v>1</v>
      </c>
      <c r="J139" s="115">
        <f t="shared" si="191"/>
        <v>1.0000000000000002</v>
      </c>
      <c r="K139" s="115">
        <f t="shared" si="191"/>
        <v>1</v>
      </c>
      <c r="L139" s="201">
        <f t="shared" si="179"/>
        <v>4.3462844129429996</v>
      </c>
      <c r="M139" s="202">
        <f t="shared" si="179"/>
        <v>4.3610839905532703</v>
      </c>
      <c r="O139" s="128">
        <f t="shared" si="117"/>
        <v>3.4051102514594742E-3</v>
      </c>
    </row>
    <row r="140" spans="1:15" ht="20.100000000000001" customHeight="1" x14ac:dyDescent="0.25">
      <c r="A140" s="24"/>
      <c r="B140" t="s">
        <v>84</v>
      </c>
      <c r="C140" s="317">
        <f t="shared" si="179"/>
        <v>2.8023372117225618</v>
      </c>
      <c r="D140" s="318">
        <f t="shared" si="179"/>
        <v>3.033304784425102</v>
      </c>
      <c r="E140" s="318">
        <f t="shared" si="179"/>
        <v>3.2179673152924422</v>
      </c>
      <c r="F140" s="318">
        <f t="shared" si="179"/>
        <v>3.2312230895983611</v>
      </c>
      <c r="G140" s="318">
        <f t="shared" ref="G140:H140" si="192">G93/G46</f>
        <v>3.3232144790025542</v>
      </c>
      <c r="H140" s="318">
        <f t="shared" si="192"/>
        <v>3.4954096930631136</v>
      </c>
      <c r="I140" s="318">
        <f t="shared" ref="I140:K140" si="193">I93/I46</f>
        <v>3.6823582142767082</v>
      </c>
      <c r="J140" s="318">
        <f t="shared" si="193"/>
        <v>3.8296369860486634</v>
      </c>
      <c r="K140" s="318">
        <f t="shared" si="193"/>
        <v>3.8752910970217318</v>
      </c>
      <c r="L140" s="320">
        <f t="shared" si="179"/>
        <v>3.7677814762873276</v>
      </c>
      <c r="M140" s="321">
        <f t="shared" si="179"/>
        <v>3.6945905642679544</v>
      </c>
      <c r="O140" s="241">
        <f t="shared" si="117"/>
        <v>-1.9425466280357007E-2</v>
      </c>
    </row>
    <row r="141" spans="1:15" ht="20.100000000000001" customHeight="1" thickBot="1" x14ac:dyDescent="0.3">
      <c r="A141" s="31"/>
      <c r="B141" s="25" t="s">
        <v>85</v>
      </c>
      <c r="C141" s="245">
        <f t="shared" si="179"/>
        <v>3.740813331968623</v>
      </c>
      <c r="D141" s="246">
        <f t="shared" si="179"/>
        <v>3.9033012657132087</v>
      </c>
      <c r="E141" s="246">
        <f t="shared" si="179"/>
        <v>4.1141465629376706</v>
      </c>
      <c r="F141" s="246">
        <f t="shared" si="179"/>
        <v>4.2833281923481508</v>
      </c>
      <c r="G141" s="246">
        <f t="shared" ref="G141:H141" si="194">G94/G47</f>
        <v>4.2919775795077788</v>
      </c>
      <c r="H141" s="246">
        <f t="shared" si="194"/>
        <v>4.5023578814173275</v>
      </c>
      <c r="I141" s="246">
        <f t="shared" ref="I141:K141" si="195">I94/I47</f>
        <v>4.7097766659957907</v>
      </c>
      <c r="J141" s="246">
        <f t="shared" si="195"/>
        <v>4.9155355890134098</v>
      </c>
      <c r="K141" s="246">
        <f t="shared" si="195"/>
        <v>5.1811358669264616</v>
      </c>
      <c r="L141" s="322">
        <f t="shared" si="179"/>
        <v>5.1230169319804837</v>
      </c>
      <c r="M141" s="323">
        <f t="shared" si="179"/>
        <v>5.2974990055337878</v>
      </c>
      <c r="O141" s="34">
        <f t="shared" si="117"/>
        <v>3.405846122898757E-2</v>
      </c>
    </row>
  </sheetData>
  <mergeCells count="56">
    <mergeCell ref="H99:H100"/>
    <mergeCell ref="K99:K100"/>
    <mergeCell ref="L99:M99"/>
    <mergeCell ref="O99:O100"/>
    <mergeCell ref="A99:B100"/>
    <mergeCell ref="C99:C100"/>
    <mergeCell ref="D99:D100"/>
    <mergeCell ref="E99:E100"/>
    <mergeCell ref="F99:F100"/>
    <mergeCell ref="G99:G100"/>
    <mergeCell ref="I99:I100"/>
    <mergeCell ref="J99:J100"/>
    <mergeCell ref="AA52:AB52"/>
    <mergeCell ref="H52:H53"/>
    <mergeCell ref="K52:K53"/>
    <mergeCell ref="L52:M52"/>
    <mergeCell ref="O52:O53"/>
    <mergeCell ref="P52:P53"/>
    <mergeCell ref="Q52:Q53"/>
    <mergeCell ref="R52:R53"/>
    <mergeCell ref="S52:S53"/>
    <mergeCell ref="T52:T53"/>
    <mergeCell ref="W52:W53"/>
    <mergeCell ref="X52:Y52"/>
    <mergeCell ref="J52:J53"/>
    <mergeCell ref="V52:V53"/>
    <mergeCell ref="A52:B53"/>
    <mergeCell ref="C52:C53"/>
    <mergeCell ref="D52:D53"/>
    <mergeCell ref="E52:E53"/>
    <mergeCell ref="F52:F53"/>
    <mergeCell ref="G52:G53"/>
    <mergeCell ref="R5:R6"/>
    <mergeCell ref="S5:S6"/>
    <mergeCell ref="T5:T6"/>
    <mergeCell ref="W5:W6"/>
    <mergeCell ref="G5:G6"/>
    <mergeCell ref="I52:I53"/>
    <mergeCell ref="U52:U53"/>
    <mergeCell ref="V5:V6"/>
    <mergeCell ref="J5:J6"/>
    <mergeCell ref="X5:Y5"/>
    <mergeCell ref="AA5:AB5"/>
    <mergeCell ref="H5:H6"/>
    <mergeCell ref="K5:K6"/>
    <mergeCell ref="L5:M5"/>
    <mergeCell ref="O5:O6"/>
    <mergeCell ref="P5:P6"/>
    <mergeCell ref="Q5:Q6"/>
    <mergeCell ref="I5:I6"/>
    <mergeCell ref="U5:U6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0AA758B-FA3F-4DAE-A77A-3E011698706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O101:O141</xm:sqref>
        </x14:conditionalFormatting>
        <x14:conditionalFormatting xmlns:xm="http://schemas.microsoft.com/office/excel/2006/main">
          <x14:cfRule type="iconSet" priority="2" id="{A11926C5-B57B-4522-8370-E6961AFA4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AA7:AB47</xm:sqref>
        </x14:conditionalFormatting>
        <x14:conditionalFormatting xmlns:xm="http://schemas.microsoft.com/office/excel/2006/main">
          <x14:cfRule type="iconSet" priority="1" id="{977E8B45-1977-43D0-9A97-23526694BC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AA54:AB94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AB141"/>
  <sheetViews>
    <sheetView topLeftCell="J66" workbookViewId="0">
      <selection activeCell="I101" sqref="I1:J101"/>
    </sheetView>
  </sheetViews>
  <sheetFormatPr defaultRowHeight="15" x14ac:dyDescent="0.25"/>
  <cols>
    <col min="1" max="1" width="3.42578125" customWidth="1"/>
    <col min="2" max="2" width="19.5703125" customWidth="1"/>
    <col min="3" max="11" width="11.140625" customWidth="1"/>
    <col min="12" max="13" width="11.85546875" customWidth="1"/>
    <col min="14" max="14" width="2.5703125" customWidth="1"/>
    <col min="15" max="23" width="10.7109375" customWidth="1"/>
    <col min="24" max="25" width="11.85546875" customWidth="1"/>
    <col min="26" max="26" width="2.5703125" customWidth="1"/>
    <col min="27" max="28" width="11.140625" customWidth="1"/>
  </cols>
  <sheetData>
    <row r="1" spans="1:28" x14ac:dyDescent="0.25">
      <c r="A1" s="1" t="s">
        <v>59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">
        <v>92</v>
      </c>
    </row>
    <row r="4" spans="1:28" ht="15.75" thickBot="1" x14ac:dyDescent="0.3"/>
    <row r="5" spans="1:28" ht="24" customHeight="1" x14ac:dyDescent="0.25">
      <c r="A5" s="480" t="s">
        <v>36</v>
      </c>
      <c r="B5" s="510"/>
      <c r="C5" s="482">
        <v>2016</v>
      </c>
      <c r="D5" s="484">
        <v>2017</v>
      </c>
      <c r="E5" s="484">
        <v>2018</v>
      </c>
      <c r="F5" s="484">
        <v>2019</v>
      </c>
      <c r="G5" s="484">
        <v>2020</v>
      </c>
      <c r="H5" s="484">
        <v>2021</v>
      </c>
      <c r="I5" s="484">
        <v>2022</v>
      </c>
      <c r="J5" s="484">
        <v>2023</v>
      </c>
      <c r="K5" s="488">
        <v>2024</v>
      </c>
      <c r="L5" s="496" t="s">
        <v>90</v>
      </c>
      <c r="M5" s="497"/>
      <c r="O5" s="519">
        <v>2016</v>
      </c>
      <c r="P5" s="484">
        <v>2017</v>
      </c>
      <c r="Q5" s="484">
        <v>2018</v>
      </c>
      <c r="R5" s="488">
        <v>2019</v>
      </c>
      <c r="S5" s="492">
        <v>2020</v>
      </c>
      <c r="T5" s="488">
        <v>2021</v>
      </c>
      <c r="U5" s="492">
        <v>2022</v>
      </c>
      <c r="V5" s="492">
        <v>2023</v>
      </c>
      <c r="W5" s="488">
        <v>2024</v>
      </c>
      <c r="X5" s="496" t="str">
        <f>L5</f>
        <v>janeiro - março</v>
      </c>
      <c r="Y5" s="497"/>
      <c r="AA5" s="516" t="s">
        <v>91</v>
      </c>
      <c r="AB5" s="517"/>
    </row>
    <row r="6" spans="1:28" ht="21.75" customHeight="1" thickBot="1" x14ac:dyDescent="0.3">
      <c r="A6" s="511"/>
      <c r="B6" s="512"/>
      <c r="C6" s="513"/>
      <c r="D6" s="498"/>
      <c r="E6" s="498"/>
      <c r="F6" s="498"/>
      <c r="G6" s="498"/>
      <c r="H6" s="498"/>
      <c r="I6" s="498"/>
      <c r="J6" s="498"/>
      <c r="K6" s="518"/>
      <c r="L6" s="166">
        <v>2024</v>
      </c>
      <c r="M6" s="168">
        <v>2025</v>
      </c>
      <c r="O6" s="520"/>
      <c r="P6" s="498"/>
      <c r="Q6" s="498"/>
      <c r="R6" s="518"/>
      <c r="S6" s="523"/>
      <c r="T6" s="518"/>
      <c r="U6" s="523"/>
      <c r="V6" s="523"/>
      <c r="W6" s="518"/>
      <c r="X6" s="166">
        <v>2024</v>
      </c>
      <c r="Y6" s="168">
        <v>2025</v>
      </c>
      <c r="AA6" s="130" t="s">
        <v>0</v>
      </c>
      <c r="AB6" s="131" t="s">
        <v>37</v>
      </c>
    </row>
    <row r="7" spans="1:28" ht="20.100000000000001" customHeight="1" thickBot="1" x14ac:dyDescent="0.3">
      <c r="A7" s="5" t="s">
        <v>10</v>
      </c>
      <c r="B7" s="6"/>
      <c r="C7" s="13">
        <v>4702002</v>
      </c>
      <c r="D7" s="14">
        <v>5732995</v>
      </c>
      <c r="E7" s="14">
        <v>5593310</v>
      </c>
      <c r="F7" s="14">
        <v>6042469</v>
      </c>
      <c r="G7" s="36">
        <v>3393434</v>
      </c>
      <c r="H7" s="14">
        <v>3466822</v>
      </c>
      <c r="I7" s="36">
        <v>5137967.7680000011</v>
      </c>
      <c r="J7" s="36">
        <v>5385680.5770000005</v>
      </c>
      <c r="K7" s="15">
        <v>7018461.8029999984</v>
      </c>
      <c r="L7" s="14">
        <v>1509982.9479999999</v>
      </c>
      <c r="M7" s="160">
        <v>1668588.6400000001</v>
      </c>
      <c r="O7" s="134">
        <f t="shared" ref="O7:V7" si="0">C7/C45</f>
        <v>0.18412008414855971</v>
      </c>
      <c r="P7" s="386">
        <f t="shared" si="0"/>
        <v>0.2069275267197703</v>
      </c>
      <c r="Q7" s="387">
        <f t="shared" si="0"/>
        <v>0.19266235803865228</v>
      </c>
      <c r="R7" s="387">
        <f t="shared" si="0"/>
        <v>0.17896830676423997</v>
      </c>
      <c r="S7" s="387">
        <f t="shared" si="0"/>
        <v>0.18994803545355138</v>
      </c>
      <c r="T7" s="388">
        <f t="shared" si="0"/>
        <v>0.1968392701277068</v>
      </c>
      <c r="U7" s="388">
        <f t="shared" si="0"/>
        <v>0.18819374931961838</v>
      </c>
      <c r="V7" s="388">
        <f t="shared" si="0"/>
        <v>0.19075041068047971</v>
      </c>
      <c r="W7" s="27">
        <f>K7/K45</f>
        <v>0.19457588190882788</v>
      </c>
      <c r="X7" s="134">
        <f>L7/L45</f>
        <v>0.18599079542073718</v>
      </c>
      <c r="Y7" s="22">
        <f>M7/M45</f>
        <v>0.18814608714278397</v>
      </c>
      <c r="AA7" s="102">
        <f>(M7-L7)/L7</f>
        <v>0.10503806828419912</v>
      </c>
      <c r="AB7" s="101">
        <f>(Y7-X7)*100</f>
        <v>0.21552917220467871</v>
      </c>
    </row>
    <row r="8" spans="1:28" ht="20.100000000000001" customHeight="1" x14ac:dyDescent="0.25">
      <c r="A8" s="24"/>
      <c r="B8" t="s">
        <v>84</v>
      </c>
      <c r="C8" s="10">
        <v>107836</v>
      </c>
      <c r="D8" s="11">
        <v>103802</v>
      </c>
      <c r="E8" s="11">
        <v>260987</v>
      </c>
      <c r="F8" s="11">
        <v>243887</v>
      </c>
      <c r="G8" s="35">
        <v>149076</v>
      </c>
      <c r="H8" s="11">
        <v>388765</v>
      </c>
      <c r="I8" s="35">
        <v>470423.10799999983</v>
      </c>
      <c r="J8" s="35">
        <v>491361.84700000001</v>
      </c>
      <c r="K8" s="12">
        <v>575899.62399999984</v>
      </c>
      <c r="L8" s="11">
        <v>129835.65500000001</v>
      </c>
      <c r="M8" s="161">
        <v>131504.46799999999</v>
      </c>
      <c r="O8" s="77">
        <f t="shared" ref="O8:V8" si="1">C8/C7</f>
        <v>2.293406085322805E-2</v>
      </c>
      <c r="P8" s="389">
        <f t="shared" si="1"/>
        <v>1.8106068468575327E-2</v>
      </c>
      <c r="Q8" s="390">
        <f t="shared" si="1"/>
        <v>4.6660564138229423E-2</v>
      </c>
      <c r="R8" s="390">
        <f t="shared" si="1"/>
        <v>4.036214335563823E-2</v>
      </c>
      <c r="S8" s="390">
        <f t="shared" si="1"/>
        <v>4.3930720326371457E-2</v>
      </c>
      <c r="T8" s="391">
        <f t="shared" si="1"/>
        <v>0.11213872532249997</v>
      </c>
      <c r="U8" s="391">
        <f t="shared" si="1"/>
        <v>9.1558205353070202E-2</v>
      </c>
      <c r="V8" s="391">
        <f t="shared" si="1"/>
        <v>9.1234866229980643E-2</v>
      </c>
      <c r="W8" s="172">
        <f>K8/K7</f>
        <v>8.205496306239568E-2</v>
      </c>
      <c r="X8" s="77">
        <f>L8/L7</f>
        <v>8.5984848485851931E-2</v>
      </c>
      <c r="Y8" s="19">
        <f>M8/M7</f>
        <v>7.881179629749846E-2</v>
      </c>
      <c r="AA8" s="107">
        <f t="shared" ref="AA8:AA47" si="2">(M8-L8)/L8</f>
        <v>1.2853272084620976E-2</v>
      </c>
      <c r="AB8" s="104">
        <f t="shared" ref="AB8:AB47" si="3">(Y8-X8)*100</f>
        <v>-0.71730521883534704</v>
      </c>
    </row>
    <row r="9" spans="1:28" ht="20.100000000000001" customHeight="1" thickBot="1" x14ac:dyDescent="0.3">
      <c r="A9" s="24"/>
      <c r="B9" t="s">
        <v>85</v>
      </c>
      <c r="C9" s="10">
        <v>4594166</v>
      </c>
      <c r="D9" s="11">
        <v>5629193</v>
      </c>
      <c r="E9" s="11">
        <v>5332323</v>
      </c>
      <c r="F9" s="11">
        <v>5798582</v>
      </c>
      <c r="G9" s="35">
        <v>3244358</v>
      </c>
      <c r="H9" s="11">
        <v>3078057</v>
      </c>
      <c r="I9" s="35">
        <v>4667544.6600000011</v>
      </c>
      <c r="J9" s="35">
        <v>4894318.7300000004</v>
      </c>
      <c r="K9" s="12">
        <v>6442562.1789999986</v>
      </c>
      <c r="L9" s="11">
        <v>1380147.2929999998</v>
      </c>
      <c r="M9" s="161">
        <v>1537084.1720000003</v>
      </c>
      <c r="O9" s="77">
        <f t="shared" ref="O9:V9" si="4">C9/C7</f>
        <v>0.97706593914677198</v>
      </c>
      <c r="P9" s="389">
        <f t="shared" si="4"/>
        <v>0.98189393153142468</v>
      </c>
      <c r="Q9" s="390">
        <f t="shared" si="4"/>
        <v>0.95333943586177061</v>
      </c>
      <c r="R9" s="390">
        <f t="shared" si="4"/>
        <v>0.95963785664436174</v>
      </c>
      <c r="S9" s="390">
        <f t="shared" si="4"/>
        <v>0.95606927967362854</v>
      </c>
      <c r="T9" s="391">
        <f t="shared" si="4"/>
        <v>0.88786127467749998</v>
      </c>
      <c r="U9" s="391">
        <f t="shared" si="4"/>
        <v>0.90844179464692976</v>
      </c>
      <c r="V9" s="391">
        <f t="shared" si="4"/>
        <v>0.90876513377001933</v>
      </c>
      <c r="W9" s="172">
        <f>K9/K7</f>
        <v>0.91794503693760432</v>
      </c>
      <c r="X9" s="77">
        <f>L9/L7</f>
        <v>0.91401515151414803</v>
      </c>
      <c r="Y9" s="19">
        <f>M9/M7</f>
        <v>0.92118820370250165</v>
      </c>
      <c r="AA9" s="105">
        <f t="shared" si="2"/>
        <v>0.11371023933168012</v>
      </c>
      <c r="AB9" s="104">
        <f t="shared" si="3"/>
        <v>0.71730521883536236</v>
      </c>
    </row>
    <row r="10" spans="1:28" ht="20.100000000000001" customHeight="1" thickBot="1" x14ac:dyDescent="0.3">
      <c r="A10" s="5" t="s">
        <v>17</v>
      </c>
      <c r="B10" s="6"/>
      <c r="C10" s="13">
        <v>364939</v>
      </c>
      <c r="D10" s="14">
        <v>476985</v>
      </c>
      <c r="E10" s="14">
        <v>302334</v>
      </c>
      <c r="F10" s="14">
        <v>272418</v>
      </c>
      <c r="G10" s="36">
        <v>154593</v>
      </c>
      <c r="H10" s="14">
        <v>156955</v>
      </c>
      <c r="I10" s="36">
        <v>251465.497</v>
      </c>
      <c r="J10" s="36">
        <v>241997.48199999999</v>
      </c>
      <c r="K10" s="15">
        <v>206478.42600000001</v>
      </c>
      <c r="L10" s="14">
        <v>51153.578000000009</v>
      </c>
      <c r="M10" s="160">
        <v>37053.406000000003</v>
      </c>
      <c r="O10" s="134">
        <f t="shared" ref="O10:V10" si="5">C10/C45</f>
        <v>1.4290210720686897E-2</v>
      </c>
      <c r="P10" s="386">
        <f t="shared" si="5"/>
        <v>1.7216363581763046E-2</v>
      </c>
      <c r="Q10" s="387">
        <f t="shared" si="5"/>
        <v>1.0413937606758412E-2</v>
      </c>
      <c r="R10" s="387">
        <f t="shared" si="5"/>
        <v>8.0685872268605307E-3</v>
      </c>
      <c r="S10" s="387">
        <f t="shared" si="5"/>
        <v>8.6533690193682476E-3</v>
      </c>
      <c r="T10" s="388">
        <f t="shared" si="5"/>
        <v>8.9115932813666875E-3</v>
      </c>
      <c r="U10" s="388">
        <f t="shared" si="5"/>
        <v>9.2106912386047575E-3</v>
      </c>
      <c r="V10" s="388">
        <f t="shared" si="5"/>
        <v>8.5710837126651944E-3</v>
      </c>
      <c r="W10" s="27">
        <f>K10/K45</f>
        <v>5.7242915843645102E-3</v>
      </c>
      <c r="X10" s="134">
        <f>L10/L45</f>
        <v>6.3007960940474972E-3</v>
      </c>
      <c r="Y10" s="22">
        <f>M10/M45</f>
        <v>4.1780539475643049E-3</v>
      </c>
      <c r="AA10" s="102">
        <f t="shared" si="2"/>
        <v>-0.27564390510474174</v>
      </c>
      <c r="AB10" s="101">
        <f t="shared" si="3"/>
        <v>-0.21227421464831922</v>
      </c>
    </row>
    <row r="11" spans="1:28" ht="20.100000000000001" customHeight="1" x14ac:dyDescent="0.25">
      <c r="A11" s="24"/>
      <c r="B11" t="s">
        <v>84</v>
      </c>
      <c r="C11" s="10">
        <v>362356</v>
      </c>
      <c r="D11" s="11">
        <v>464599</v>
      </c>
      <c r="E11" s="11">
        <v>278595</v>
      </c>
      <c r="F11" s="11">
        <v>223237</v>
      </c>
      <c r="G11" s="35">
        <v>131024</v>
      </c>
      <c r="H11" s="11">
        <v>128561</v>
      </c>
      <c r="I11" s="35">
        <v>212273.75099999999</v>
      </c>
      <c r="J11" s="35">
        <v>200114.12599999999</v>
      </c>
      <c r="K11" s="12">
        <v>149950.07300000003</v>
      </c>
      <c r="L11" s="11">
        <v>35681.229000000007</v>
      </c>
      <c r="M11" s="161">
        <v>22838.160000000003</v>
      </c>
      <c r="O11" s="77">
        <f t="shared" ref="O11:V11" si="6">C11/C10</f>
        <v>0.99292210479011556</v>
      </c>
      <c r="P11" s="389">
        <f t="shared" si="6"/>
        <v>0.97403272639600824</v>
      </c>
      <c r="Q11" s="390">
        <f t="shared" si="6"/>
        <v>0.92148087876322216</v>
      </c>
      <c r="R11" s="390">
        <f t="shared" si="6"/>
        <v>0.81946493990852298</v>
      </c>
      <c r="S11" s="390">
        <f t="shared" si="6"/>
        <v>0.84754160925785771</v>
      </c>
      <c r="T11" s="391">
        <f t="shared" si="6"/>
        <v>0.81909464496193174</v>
      </c>
      <c r="U11" s="391">
        <f t="shared" si="6"/>
        <v>0.84414662660460327</v>
      </c>
      <c r="V11" s="391">
        <f t="shared" si="6"/>
        <v>0.82692648016891346</v>
      </c>
      <c r="W11" s="172">
        <f>K11/K10</f>
        <v>0.72622634676612674</v>
      </c>
      <c r="X11" s="77">
        <f>L11/L10</f>
        <v>0.69753144149564672</v>
      </c>
      <c r="Y11" s="19">
        <f>M11/M10</f>
        <v>0.61635791322395572</v>
      </c>
      <c r="AA11" s="107">
        <f t="shared" si="2"/>
        <v>-0.35993908729993579</v>
      </c>
      <c r="AB11" s="104">
        <f t="shared" si="3"/>
        <v>-8.1173528271690998</v>
      </c>
    </row>
    <row r="12" spans="1:28" ht="20.100000000000001" customHeight="1" thickBot="1" x14ac:dyDescent="0.3">
      <c r="A12" s="24"/>
      <c r="B12" t="s">
        <v>85</v>
      </c>
      <c r="C12" s="10">
        <v>2583</v>
      </c>
      <c r="D12" s="11">
        <v>12386</v>
      </c>
      <c r="E12" s="11">
        <v>23739</v>
      </c>
      <c r="F12" s="11">
        <v>49181</v>
      </c>
      <c r="G12" s="35">
        <v>23569</v>
      </c>
      <c r="H12" s="11">
        <v>28394</v>
      </c>
      <c r="I12" s="35">
        <v>39191.746000000014</v>
      </c>
      <c r="J12" s="35">
        <v>41883.356</v>
      </c>
      <c r="K12" s="12">
        <v>56528.352999999981</v>
      </c>
      <c r="L12" s="11">
        <v>15472.349</v>
      </c>
      <c r="M12" s="161">
        <v>14215.246000000001</v>
      </c>
      <c r="O12" s="77">
        <f t="shared" ref="O12:V12" si="7">C12/C10</f>
        <v>7.0778952098843918E-3</v>
      </c>
      <c r="P12" s="389">
        <f t="shared" si="7"/>
        <v>2.5967273603991741E-2</v>
      </c>
      <c r="Q12" s="390">
        <f t="shared" si="7"/>
        <v>7.8519121236777872E-2</v>
      </c>
      <c r="R12" s="390">
        <f t="shared" si="7"/>
        <v>0.18053506009147707</v>
      </c>
      <c r="S12" s="390">
        <f t="shared" si="7"/>
        <v>0.15245839074214226</v>
      </c>
      <c r="T12" s="391">
        <f t="shared" si="7"/>
        <v>0.18090535503806823</v>
      </c>
      <c r="U12" s="391">
        <f t="shared" si="7"/>
        <v>0.1558533733953967</v>
      </c>
      <c r="V12" s="391">
        <f t="shared" si="7"/>
        <v>0.17307351983108651</v>
      </c>
      <c r="W12" s="172">
        <f>K12/K10</f>
        <v>0.27377365323387337</v>
      </c>
      <c r="X12" s="77">
        <f>L12/L10</f>
        <v>0.30246855850435328</v>
      </c>
      <c r="Y12" s="19">
        <f>M12/M10</f>
        <v>0.38364208677604428</v>
      </c>
      <c r="AA12" s="105">
        <f t="shared" si="2"/>
        <v>-8.1248361189370732E-2</v>
      </c>
      <c r="AB12" s="104">
        <f t="shared" si="3"/>
        <v>8.1173528271690998</v>
      </c>
    </row>
    <row r="13" spans="1:28" ht="20.100000000000001" customHeight="1" thickBot="1" x14ac:dyDescent="0.3">
      <c r="A13" s="5" t="s">
        <v>14</v>
      </c>
      <c r="B13" s="6"/>
      <c r="C13" s="13">
        <v>3467330</v>
      </c>
      <c r="D13" s="14">
        <v>4379112</v>
      </c>
      <c r="E13" s="14">
        <v>4100973</v>
      </c>
      <c r="F13" s="14">
        <v>4526694</v>
      </c>
      <c r="G13" s="36">
        <v>2630040</v>
      </c>
      <c r="H13" s="14">
        <v>2888926</v>
      </c>
      <c r="I13" s="36">
        <v>4533474.6830000002</v>
      </c>
      <c r="J13" s="36">
        <v>4759451.4250000026</v>
      </c>
      <c r="K13" s="15">
        <v>6659878.5569999982</v>
      </c>
      <c r="L13" s="14">
        <v>1490417.037</v>
      </c>
      <c r="M13" s="160">
        <v>1620832.787</v>
      </c>
      <c r="O13" s="134">
        <f t="shared" ref="O13:V13" si="8">C13/C45</f>
        <v>0.13577303696825851</v>
      </c>
      <c r="P13" s="386">
        <f t="shared" si="8"/>
        <v>0.15806028356711749</v>
      </c>
      <c r="Q13" s="387">
        <f t="shared" si="8"/>
        <v>0.14125859793804491</v>
      </c>
      <c r="R13" s="387">
        <f t="shared" si="8"/>
        <v>0.1340734657339317</v>
      </c>
      <c r="S13" s="387">
        <f t="shared" si="8"/>
        <v>0.14721692868175962</v>
      </c>
      <c r="T13" s="388">
        <f t="shared" si="8"/>
        <v>0.16402748260307437</v>
      </c>
      <c r="U13" s="388">
        <f t="shared" si="8"/>
        <v>0.16605234531695845</v>
      </c>
      <c r="V13" s="388">
        <f t="shared" si="8"/>
        <v>0.16857058285440621</v>
      </c>
      <c r="W13" s="27">
        <f>K13/K45</f>
        <v>0.18463472196714995</v>
      </c>
      <c r="X13" s="134">
        <f>L13/L45</f>
        <v>0.18358078188062316</v>
      </c>
      <c r="Y13" s="22">
        <f>M13/M45</f>
        <v>0.18276125072191754</v>
      </c>
      <c r="AA13" s="102">
        <f t="shared" si="2"/>
        <v>8.750285776557451E-2</v>
      </c>
      <c r="AB13" s="101">
        <f t="shared" si="3"/>
        <v>-8.1953115870561644E-2</v>
      </c>
    </row>
    <row r="14" spans="1:28" ht="20.100000000000001" customHeight="1" x14ac:dyDescent="0.25">
      <c r="A14" s="24"/>
      <c r="B14" t="s">
        <v>84</v>
      </c>
      <c r="C14" s="10">
        <v>790278</v>
      </c>
      <c r="D14" s="11">
        <v>641758</v>
      </c>
      <c r="E14" s="11">
        <v>505185</v>
      </c>
      <c r="F14" s="11">
        <v>233684</v>
      </c>
      <c r="G14" s="35">
        <v>94945</v>
      </c>
      <c r="H14" s="11">
        <v>101061</v>
      </c>
      <c r="I14" s="35">
        <v>157859.82600000003</v>
      </c>
      <c r="J14" s="35">
        <v>154092.08499999996</v>
      </c>
      <c r="K14" s="12">
        <v>139115.48599999998</v>
      </c>
      <c r="L14" s="11">
        <v>30043.137000000002</v>
      </c>
      <c r="M14" s="161">
        <v>76279.644</v>
      </c>
      <c r="O14" s="77">
        <f t="shared" ref="O14:V14" si="9">C14/C13</f>
        <v>0.22792119584810214</v>
      </c>
      <c r="P14" s="389">
        <f t="shared" si="9"/>
        <v>0.14654980279106813</v>
      </c>
      <c r="Q14" s="390">
        <f t="shared" si="9"/>
        <v>0.12318661937057376</v>
      </c>
      <c r="R14" s="390">
        <f t="shared" si="9"/>
        <v>5.1623546897581328E-2</v>
      </c>
      <c r="S14" s="390">
        <f t="shared" si="9"/>
        <v>3.6100211403628839E-2</v>
      </c>
      <c r="T14" s="391">
        <f t="shared" si="9"/>
        <v>3.4982204459373487E-2</v>
      </c>
      <c r="U14" s="391">
        <f t="shared" si="9"/>
        <v>3.4820934721871484E-2</v>
      </c>
      <c r="V14" s="391">
        <f t="shared" si="9"/>
        <v>3.2376017998754947E-2</v>
      </c>
      <c r="W14" s="172">
        <f>K14/K13</f>
        <v>2.0888592007999886E-2</v>
      </c>
      <c r="X14" s="77">
        <f>L14/L13</f>
        <v>2.0157537289343264E-2</v>
      </c>
      <c r="Y14" s="19">
        <f>M14/M13</f>
        <v>4.7062007019975219E-2</v>
      </c>
      <c r="AA14" s="107">
        <f t="shared" si="2"/>
        <v>1.5390039661970052</v>
      </c>
      <c r="AB14" s="104">
        <f t="shared" si="3"/>
        <v>2.6904469730631955</v>
      </c>
    </row>
    <row r="15" spans="1:28" ht="20.100000000000001" customHeight="1" thickBot="1" x14ac:dyDescent="0.3">
      <c r="A15" s="24"/>
      <c r="B15" t="s">
        <v>85</v>
      </c>
      <c r="C15" s="10">
        <v>2677052</v>
      </c>
      <c r="D15" s="11">
        <v>3737354</v>
      </c>
      <c r="E15" s="11">
        <v>3595788</v>
      </c>
      <c r="F15" s="11">
        <v>4293010</v>
      </c>
      <c r="G15" s="35">
        <v>2535095</v>
      </c>
      <c r="H15" s="11">
        <v>2787865</v>
      </c>
      <c r="I15" s="35">
        <v>4375614.8569999998</v>
      </c>
      <c r="J15" s="35">
        <v>4605359.3400000026</v>
      </c>
      <c r="K15" s="12">
        <v>6520763.0709999986</v>
      </c>
      <c r="L15" s="11">
        <v>1460373.9</v>
      </c>
      <c r="M15" s="161">
        <v>1544553.1429999999</v>
      </c>
      <c r="O15" s="77">
        <f t="shared" ref="O15:V15" si="10">C15/C13</f>
        <v>0.77207880415189789</v>
      </c>
      <c r="P15" s="389">
        <f t="shared" si="10"/>
        <v>0.85345019720893189</v>
      </c>
      <c r="Q15" s="390">
        <f t="shared" si="10"/>
        <v>0.87681338062942626</v>
      </c>
      <c r="R15" s="390">
        <f t="shared" si="10"/>
        <v>0.94837645310241869</v>
      </c>
      <c r="S15" s="390">
        <f t="shared" si="10"/>
        <v>0.96389978859637115</v>
      </c>
      <c r="T15" s="391">
        <f t="shared" si="10"/>
        <v>0.9650177955406265</v>
      </c>
      <c r="U15" s="391">
        <f t="shared" si="10"/>
        <v>0.96517906527812847</v>
      </c>
      <c r="V15" s="391">
        <f t="shared" si="10"/>
        <v>0.96762398200124511</v>
      </c>
      <c r="W15" s="172">
        <f>K15/K13</f>
        <v>0.97911140799200014</v>
      </c>
      <c r="X15" s="77">
        <f>L15/L13</f>
        <v>0.97984246271065667</v>
      </c>
      <c r="Y15" s="19">
        <f>M15/M13</f>
        <v>0.95293799298002468</v>
      </c>
      <c r="AA15" s="105">
        <f t="shared" si="2"/>
        <v>5.7642253809110137E-2</v>
      </c>
      <c r="AB15" s="104">
        <f t="shared" si="3"/>
        <v>-2.6904469730631986</v>
      </c>
    </row>
    <row r="16" spans="1:28" ht="20.100000000000001" customHeight="1" thickBot="1" x14ac:dyDescent="0.3">
      <c r="A16" s="5" t="s">
        <v>8</v>
      </c>
      <c r="B16" s="6"/>
      <c r="C16" s="13">
        <v>39672</v>
      </c>
      <c r="D16" s="14">
        <v>46278</v>
      </c>
      <c r="E16" s="14">
        <v>123104</v>
      </c>
      <c r="F16" s="14">
        <v>114133</v>
      </c>
      <c r="G16" s="36">
        <v>23134</v>
      </c>
      <c r="H16" s="14"/>
      <c r="I16" s="36"/>
      <c r="J16" s="36"/>
      <c r="K16" s="15"/>
      <c r="L16" s="14"/>
      <c r="M16" s="160"/>
      <c r="O16" s="134">
        <f t="shared" ref="O16:V16" si="11">C16/C45</f>
        <v>1.5534684966832554E-3</v>
      </c>
      <c r="P16" s="386">
        <f t="shared" si="11"/>
        <v>1.6703646316694031E-3</v>
      </c>
      <c r="Q16" s="387">
        <f t="shared" si="11"/>
        <v>4.2403347792255835E-3</v>
      </c>
      <c r="R16" s="387">
        <f t="shared" si="11"/>
        <v>3.3804376581696985E-3</v>
      </c>
      <c r="S16" s="387">
        <f t="shared" si="11"/>
        <v>1.2949295174688701E-3</v>
      </c>
      <c r="T16" s="388">
        <f t="shared" si="11"/>
        <v>0</v>
      </c>
      <c r="U16" s="388">
        <f t="shared" si="11"/>
        <v>0</v>
      </c>
      <c r="V16" s="388">
        <f t="shared" si="11"/>
        <v>0</v>
      </c>
      <c r="W16" s="27">
        <f>K16/K45</f>
        <v>0</v>
      </c>
      <c r="X16" s="134">
        <f>L16/L45</f>
        <v>0</v>
      </c>
      <c r="Y16" s="22">
        <f>M16/M45</f>
        <v>0</v>
      </c>
      <c r="AA16" s="102"/>
      <c r="AB16" s="101">
        <f t="shared" si="3"/>
        <v>0</v>
      </c>
    </row>
    <row r="17" spans="1:28" ht="20.100000000000001" customHeight="1" thickBot="1" x14ac:dyDescent="0.3">
      <c r="A17" s="24"/>
      <c r="B17" t="s">
        <v>84</v>
      </c>
      <c r="C17" s="10">
        <v>39672</v>
      </c>
      <c r="D17" s="11">
        <v>46278</v>
      </c>
      <c r="E17" s="11">
        <v>123104</v>
      </c>
      <c r="F17" s="11">
        <v>114133</v>
      </c>
      <c r="G17" s="35">
        <v>23134</v>
      </c>
      <c r="H17" s="11"/>
      <c r="I17" s="35"/>
      <c r="J17" s="35"/>
      <c r="K17" s="12"/>
      <c r="L17" s="11"/>
      <c r="M17" s="161"/>
      <c r="O17" s="77">
        <f>C17/C16</f>
        <v>1</v>
      </c>
      <c r="P17" s="389">
        <f>D17/D16</f>
        <v>1</v>
      </c>
      <c r="Q17" s="390">
        <f>E17/E16</f>
        <v>1</v>
      </c>
      <c r="R17" s="390">
        <f>F17/F16</f>
        <v>1</v>
      </c>
      <c r="S17" s="390">
        <f t="shared" ref="S17" si="12">G17/G16</f>
        <v>1</v>
      </c>
      <c r="T17" s="391"/>
      <c r="U17" s="391"/>
      <c r="V17" s="391"/>
      <c r="W17" s="172"/>
      <c r="X17" s="77"/>
      <c r="Y17" s="19"/>
      <c r="AA17" s="154"/>
      <c r="AB17" s="104">
        <f t="shared" si="3"/>
        <v>0</v>
      </c>
    </row>
    <row r="18" spans="1:28" ht="20.100000000000001" customHeight="1" thickBot="1" x14ac:dyDescent="0.3">
      <c r="A18" s="5" t="s">
        <v>15</v>
      </c>
      <c r="B18" s="6"/>
      <c r="C18" s="13">
        <v>21660</v>
      </c>
      <c r="D18" s="14">
        <v>12633</v>
      </c>
      <c r="E18" s="14">
        <v>10045</v>
      </c>
      <c r="F18" s="14">
        <v>19629</v>
      </c>
      <c r="G18" s="36">
        <v>44990</v>
      </c>
      <c r="H18" s="14">
        <v>21465</v>
      </c>
      <c r="I18" s="36">
        <v>26222.371000000003</v>
      </c>
      <c r="J18" s="36">
        <v>23925.956000000006</v>
      </c>
      <c r="K18" s="15">
        <v>13067.100999999999</v>
      </c>
      <c r="L18" s="14">
        <v>6548.3470000000007</v>
      </c>
      <c r="M18" s="160">
        <v>658.57799999999997</v>
      </c>
      <c r="O18" s="134">
        <f t="shared" ref="O18:V18" si="13">C18/C45</f>
        <v>8.4815808726959347E-4</v>
      </c>
      <c r="P18" s="386">
        <f t="shared" si="13"/>
        <v>4.5597727628418622E-4</v>
      </c>
      <c r="Q18" s="387">
        <f t="shared" si="13"/>
        <v>3.4600145289609587E-4</v>
      </c>
      <c r="R18" s="387">
        <f t="shared" si="13"/>
        <v>5.8137971307345828E-4</v>
      </c>
      <c r="S18" s="387">
        <f t="shared" si="13"/>
        <v>2.518322771285747E-3</v>
      </c>
      <c r="T18" s="388">
        <f t="shared" si="13"/>
        <v>1.2187400833648878E-3</v>
      </c>
      <c r="U18" s="388">
        <f t="shared" si="13"/>
        <v>9.6047436211554491E-4</v>
      </c>
      <c r="V18" s="388">
        <f t="shared" si="13"/>
        <v>8.4741118001196449E-4</v>
      </c>
      <c r="W18" s="27">
        <f>K18/K45</f>
        <v>3.6226494813720178E-4</v>
      </c>
      <c r="X18" s="134">
        <f>L18/L45</f>
        <v>8.0658676896594884E-4</v>
      </c>
      <c r="Y18" s="22">
        <f>M18/M45</f>
        <v>7.4259689181583054E-5</v>
      </c>
      <c r="AA18" s="102">
        <f t="shared" si="2"/>
        <v>-0.8994283595539454</v>
      </c>
      <c r="AB18" s="101">
        <f t="shared" si="3"/>
        <v>-7.3232707978436576E-2</v>
      </c>
    </row>
    <row r="19" spans="1:28" ht="20.100000000000001" customHeight="1" x14ac:dyDescent="0.25">
      <c r="A19" s="24"/>
      <c r="B19" t="s">
        <v>84</v>
      </c>
      <c r="C19" s="10">
        <v>21361</v>
      </c>
      <c r="D19" s="11">
        <v>11468</v>
      </c>
      <c r="E19" s="11">
        <v>6646</v>
      </c>
      <c r="F19" s="11">
        <v>15658</v>
      </c>
      <c r="G19" s="35">
        <v>23859</v>
      </c>
      <c r="H19" s="11">
        <v>17930</v>
      </c>
      <c r="I19" s="35">
        <v>24525.530000000002</v>
      </c>
      <c r="J19" s="35">
        <v>21504.483000000004</v>
      </c>
      <c r="K19" s="12">
        <v>11723.169999999998</v>
      </c>
      <c r="L19" s="11">
        <v>6149.9480000000003</v>
      </c>
      <c r="M19" s="161"/>
      <c r="O19" s="77">
        <f t="shared" ref="O19:V19" si="14">C19/C18</f>
        <v>0.98619575253924285</v>
      </c>
      <c r="P19" s="389">
        <f t="shared" si="14"/>
        <v>0.90778120794743922</v>
      </c>
      <c r="Q19" s="390">
        <f t="shared" si="14"/>
        <v>0.66162269785963168</v>
      </c>
      <c r="R19" s="390">
        <f t="shared" si="14"/>
        <v>0.79769728462988432</v>
      </c>
      <c r="S19" s="390">
        <f t="shared" si="14"/>
        <v>0.53031784841075791</v>
      </c>
      <c r="T19" s="391">
        <f t="shared" si="14"/>
        <v>0.83531330072210574</v>
      </c>
      <c r="U19" s="391">
        <f t="shared" si="14"/>
        <v>0.93529032900953157</v>
      </c>
      <c r="V19" s="391">
        <f t="shared" si="14"/>
        <v>0.89879305136229448</v>
      </c>
      <c r="W19" s="172">
        <f>K19/K18</f>
        <v>0.89715155641637723</v>
      </c>
      <c r="X19" s="77">
        <f>L19/L18</f>
        <v>0.93916037131202723</v>
      </c>
      <c r="Y19" s="19">
        <f>M19/M18</f>
        <v>0</v>
      </c>
      <c r="AA19" s="107">
        <f t="shared" si="2"/>
        <v>-1</v>
      </c>
      <c r="AB19" s="104">
        <f t="shared" si="3"/>
        <v>-93.916037131202728</v>
      </c>
    </row>
    <row r="20" spans="1:28" ht="20.100000000000001" customHeight="1" thickBot="1" x14ac:dyDescent="0.3">
      <c r="A20" s="24"/>
      <c r="B20" t="s">
        <v>85</v>
      </c>
      <c r="C20" s="10">
        <v>299</v>
      </c>
      <c r="D20" s="11">
        <v>1165</v>
      </c>
      <c r="E20" s="11">
        <v>3399</v>
      </c>
      <c r="F20" s="11">
        <v>3971</v>
      </c>
      <c r="G20" s="35">
        <v>21131</v>
      </c>
      <c r="H20" s="11">
        <v>3535</v>
      </c>
      <c r="I20" s="35">
        <v>1696.8410000000001</v>
      </c>
      <c r="J20" s="35">
        <v>2421.473</v>
      </c>
      <c r="K20" s="12">
        <v>1343.931</v>
      </c>
      <c r="L20" s="11">
        <v>398.399</v>
      </c>
      <c r="M20" s="161">
        <v>658.57799999999997</v>
      </c>
      <c r="O20" s="77">
        <f t="shared" ref="O20:V20" si="15">C20/C18</f>
        <v>1.3804247460757157E-2</v>
      </c>
      <c r="P20" s="389">
        <f t="shared" si="15"/>
        <v>9.2218792052560755E-2</v>
      </c>
      <c r="Q20" s="390">
        <f t="shared" si="15"/>
        <v>0.33837730214036832</v>
      </c>
      <c r="R20" s="390">
        <f t="shared" si="15"/>
        <v>0.20230271537011565</v>
      </c>
      <c r="S20" s="390">
        <f t="shared" si="15"/>
        <v>0.46968215158924204</v>
      </c>
      <c r="T20" s="391">
        <f t="shared" si="15"/>
        <v>0.16468669927789426</v>
      </c>
      <c r="U20" s="391">
        <f t="shared" si="15"/>
        <v>6.4709670990468399E-2</v>
      </c>
      <c r="V20" s="391">
        <f t="shared" si="15"/>
        <v>0.10120694863770541</v>
      </c>
      <c r="W20" s="172">
        <f>K20/K18</f>
        <v>0.10284844358362273</v>
      </c>
      <c r="X20" s="77">
        <f>L20/L18</f>
        <v>6.0839628687972699E-2</v>
      </c>
      <c r="Y20" s="19">
        <f>M20/M18</f>
        <v>1</v>
      </c>
      <c r="AA20" s="105">
        <f t="shared" si="2"/>
        <v>0.65306137816610976</v>
      </c>
      <c r="AB20" s="104">
        <f t="shared" si="3"/>
        <v>93.916037131202728</v>
      </c>
    </row>
    <row r="21" spans="1:28" ht="20.100000000000001" customHeight="1" thickBot="1" x14ac:dyDescent="0.3">
      <c r="A21" s="5" t="s">
        <v>18</v>
      </c>
      <c r="B21" s="6"/>
      <c r="C21" s="13">
        <v>20984</v>
      </c>
      <c r="D21" s="14">
        <v>45120</v>
      </c>
      <c r="E21" s="14">
        <v>98963</v>
      </c>
      <c r="F21" s="14">
        <v>77778</v>
      </c>
      <c r="G21" s="36">
        <v>28035</v>
      </c>
      <c r="H21" s="14">
        <v>27309</v>
      </c>
      <c r="I21" s="36">
        <v>46681.826000000001</v>
      </c>
      <c r="J21" s="36">
        <v>48288.97</v>
      </c>
      <c r="K21" s="15">
        <v>90917.999000000011</v>
      </c>
      <c r="L21" s="14">
        <v>14811.019</v>
      </c>
      <c r="M21" s="160">
        <v>30676.68</v>
      </c>
      <c r="O21" s="134">
        <f t="shared" ref="O21:V21" si="16">C21/C45</f>
        <v>8.2168741012304477E-4</v>
      </c>
      <c r="P21" s="386">
        <f t="shared" si="16"/>
        <v>1.6285676170301972E-3</v>
      </c>
      <c r="Q21" s="387">
        <f t="shared" si="16"/>
        <v>3.4087946025840058E-3</v>
      </c>
      <c r="R21" s="387">
        <f t="shared" si="16"/>
        <v>2.3036604678499891E-3</v>
      </c>
      <c r="S21" s="387">
        <f t="shared" si="16"/>
        <v>1.5692638118025319E-3</v>
      </c>
      <c r="T21" s="388">
        <f t="shared" si="16"/>
        <v>1.550550800680723E-3</v>
      </c>
      <c r="U21" s="388">
        <f t="shared" si="16"/>
        <v>1.7098643387258481E-3</v>
      </c>
      <c r="V21" s="388">
        <f t="shared" si="16"/>
        <v>1.7103021107813768E-3</v>
      </c>
      <c r="W21" s="27">
        <f>K21/K45</f>
        <v>2.5205593951155023E-3</v>
      </c>
      <c r="X21" s="134">
        <f>L21/L45</f>
        <v>1.8243339823474959E-3</v>
      </c>
      <c r="Y21" s="22">
        <f>M21/M45</f>
        <v>3.4590294876580834E-3</v>
      </c>
      <c r="AA21" s="102">
        <f t="shared" si="2"/>
        <v>1.0712065793717502</v>
      </c>
      <c r="AB21" s="101">
        <f t="shared" si="3"/>
        <v>0.16346955053105874</v>
      </c>
    </row>
    <row r="22" spans="1:28" ht="20.100000000000001" customHeight="1" x14ac:dyDescent="0.25">
      <c r="A22" s="24"/>
      <c r="B22" t="s">
        <v>84</v>
      </c>
      <c r="C22" s="10">
        <v>7118</v>
      </c>
      <c r="D22" s="11">
        <v>6395</v>
      </c>
      <c r="E22" s="11">
        <v>11106</v>
      </c>
      <c r="F22" s="11">
        <v>6102</v>
      </c>
      <c r="G22" s="35">
        <v>5597</v>
      </c>
      <c r="H22" s="11">
        <v>6617</v>
      </c>
      <c r="I22" s="35">
        <v>10155.865</v>
      </c>
      <c r="J22" s="35">
        <v>11436.51</v>
      </c>
      <c r="K22" s="12">
        <v>19481.442999999999</v>
      </c>
      <c r="L22" s="11">
        <v>4149.1899999999996</v>
      </c>
      <c r="M22" s="161">
        <v>5070.6939999999995</v>
      </c>
      <c r="O22" s="77">
        <f t="shared" ref="O22:V22" si="17">C22/C21</f>
        <v>0.3392108272969882</v>
      </c>
      <c r="P22" s="389">
        <f t="shared" si="17"/>
        <v>0.14173315602836881</v>
      </c>
      <c r="Q22" s="390">
        <f t="shared" si="17"/>
        <v>0.11222376039529926</v>
      </c>
      <c r="R22" s="390">
        <f t="shared" si="17"/>
        <v>7.8454061559824109E-2</v>
      </c>
      <c r="S22" s="390">
        <f t="shared" si="17"/>
        <v>0.19964330301408953</v>
      </c>
      <c r="T22" s="391">
        <f t="shared" si="17"/>
        <v>0.24230107290636788</v>
      </c>
      <c r="U22" s="391">
        <f t="shared" si="17"/>
        <v>0.21755500738124511</v>
      </c>
      <c r="V22" s="391">
        <f t="shared" si="17"/>
        <v>0.23683482998291328</v>
      </c>
      <c r="W22" s="172">
        <f>K22/K21</f>
        <v>0.21427487641913454</v>
      </c>
      <c r="X22" s="77">
        <f>L22/L21</f>
        <v>0.28014210230909836</v>
      </c>
      <c r="Y22" s="19">
        <f>M22/M21</f>
        <v>0.16529474506367703</v>
      </c>
      <c r="AA22" s="107">
        <f t="shared" si="2"/>
        <v>0.2220925048021421</v>
      </c>
      <c r="AB22" s="104">
        <f t="shared" si="3"/>
        <v>-11.484735724542134</v>
      </c>
    </row>
    <row r="23" spans="1:28" ht="20.100000000000001" customHeight="1" thickBot="1" x14ac:dyDescent="0.3">
      <c r="A23" s="24"/>
      <c r="B23" t="s">
        <v>85</v>
      </c>
      <c r="C23" s="10">
        <v>13866</v>
      </c>
      <c r="D23" s="11">
        <v>38725</v>
      </c>
      <c r="E23" s="11">
        <v>87857</v>
      </c>
      <c r="F23" s="11">
        <v>71676</v>
      </c>
      <c r="G23" s="35">
        <v>22438</v>
      </c>
      <c r="H23" s="11">
        <v>20692</v>
      </c>
      <c r="I23" s="35">
        <v>36525.961000000003</v>
      </c>
      <c r="J23" s="35">
        <v>36852.46</v>
      </c>
      <c r="K23" s="12">
        <v>71436.556000000011</v>
      </c>
      <c r="L23" s="11">
        <v>10661.829</v>
      </c>
      <c r="M23" s="161">
        <v>25605.986000000001</v>
      </c>
      <c r="O23" s="77">
        <f t="shared" ref="O23:V23" si="18">C23/C21</f>
        <v>0.66078917270301185</v>
      </c>
      <c r="P23" s="389">
        <f t="shared" si="18"/>
        <v>0.85826684397163122</v>
      </c>
      <c r="Q23" s="390">
        <f t="shared" si="18"/>
        <v>0.88777623960470076</v>
      </c>
      <c r="R23" s="390">
        <f t="shared" si="18"/>
        <v>0.92154593844017585</v>
      </c>
      <c r="S23" s="390">
        <f t="shared" si="18"/>
        <v>0.8003566969859105</v>
      </c>
      <c r="T23" s="391">
        <f t="shared" si="18"/>
        <v>0.75769892709363218</v>
      </c>
      <c r="U23" s="391">
        <f t="shared" si="18"/>
        <v>0.78244499261875489</v>
      </c>
      <c r="V23" s="391">
        <f t="shared" si="18"/>
        <v>0.76316517001708672</v>
      </c>
      <c r="W23" s="172">
        <f>K23/K21</f>
        <v>0.78572512358086544</v>
      </c>
      <c r="X23" s="77">
        <f>L23/L21</f>
        <v>0.71985789769090158</v>
      </c>
      <c r="Y23" s="19">
        <f>M23/M21</f>
        <v>0.83470525493632297</v>
      </c>
      <c r="AA23" s="105">
        <f t="shared" si="2"/>
        <v>1.4016504110129699</v>
      </c>
      <c r="AB23" s="104">
        <f t="shared" si="3"/>
        <v>11.484735724542139</v>
      </c>
    </row>
    <row r="24" spans="1:28" ht="20.100000000000001" customHeight="1" thickBot="1" x14ac:dyDescent="0.3">
      <c r="A24" s="5" t="s">
        <v>19</v>
      </c>
      <c r="B24" s="6"/>
      <c r="C24" s="13">
        <v>2635220</v>
      </c>
      <c r="D24" s="14">
        <v>1598559</v>
      </c>
      <c r="E24" s="14">
        <v>1978945</v>
      </c>
      <c r="F24" s="14">
        <v>2189491</v>
      </c>
      <c r="G24" s="36">
        <v>1189901</v>
      </c>
      <c r="H24" s="14">
        <v>1053028</v>
      </c>
      <c r="I24" s="36">
        <v>1691174.969</v>
      </c>
      <c r="J24" s="36">
        <v>1618566.263</v>
      </c>
      <c r="K24" s="15">
        <v>1628002.4219999998</v>
      </c>
      <c r="L24" s="14">
        <v>396836.72800000006</v>
      </c>
      <c r="M24" s="160">
        <v>359254.85499999998</v>
      </c>
      <c r="O24" s="134">
        <f t="shared" ref="O24:V24" si="19">C24/C45</f>
        <v>0.10318943465995283</v>
      </c>
      <c r="P24" s="386">
        <f t="shared" si="19"/>
        <v>5.7698613060996787E-2</v>
      </c>
      <c r="Q24" s="387">
        <f t="shared" si="19"/>
        <v>6.8165041831902889E-2</v>
      </c>
      <c r="R24" s="387">
        <f t="shared" si="19"/>
        <v>6.4849235791783547E-2</v>
      </c>
      <c r="S24" s="387">
        <f t="shared" si="19"/>
        <v>6.6604907398881558E-2</v>
      </c>
      <c r="T24" s="388">
        <f t="shared" si="19"/>
        <v>5.9788839157025903E-2</v>
      </c>
      <c r="U24" s="388">
        <f t="shared" si="19"/>
        <v>6.194444429056592E-2</v>
      </c>
      <c r="V24" s="388">
        <f t="shared" si="19"/>
        <v>5.7326492904040509E-2</v>
      </c>
      <c r="W24" s="27">
        <f>K24/K45</f>
        <v>4.5133822182369977E-2</v>
      </c>
      <c r="X24" s="134">
        <f>L24/L45</f>
        <v>4.8880008076013552E-2</v>
      </c>
      <c r="Y24" s="22">
        <f>M24/M45</f>
        <v>4.0508723141791388E-2</v>
      </c>
      <c r="AA24" s="102">
        <f t="shared" si="2"/>
        <v>-9.4703615739922323E-2</v>
      </c>
      <c r="AB24" s="101">
        <f t="shared" si="3"/>
        <v>-0.83712849342221651</v>
      </c>
    </row>
    <row r="25" spans="1:28" ht="20.100000000000001" customHeight="1" x14ac:dyDescent="0.25">
      <c r="A25" s="24"/>
      <c r="B25" t="s">
        <v>84</v>
      </c>
      <c r="C25" s="10">
        <v>680884</v>
      </c>
      <c r="D25" s="11">
        <v>222331</v>
      </c>
      <c r="E25" s="11">
        <v>956750</v>
      </c>
      <c r="F25" s="11">
        <v>1056162</v>
      </c>
      <c r="G25" s="35">
        <v>548075</v>
      </c>
      <c r="H25" s="11">
        <v>478421</v>
      </c>
      <c r="I25" s="35">
        <v>615167.37</v>
      </c>
      <c r="J25" s="35">
        <v>441071.39999999985</v>
      </c>
      <c r="K25" s="12">
        <v>180902.18100000004</v>
      </c>
      <c r="L25" s="11">
        <v>91442.614000000001</v>
      </c>
      <c r="M25" s="161">
        <v>26704.013999999999</v>
      </c>
      <c r="O25" s="77">
        <f t="shared" ref="O25:V25" si="20">C25/C24</f>
        <v>0.25837842760756219</v>
      </c>
      <c r="P25" s="389">
        <f t="shared" si="20"/>
        <v>0.13908213584859863</v>
      </c>
      <c r="Q25" s="390">
        <f t="shared" si="20"/>
        <v>0.48346467435931773</v>
      </c>
      <c r="R25" s="390">
        <f t="shared" si="20"/>
        <v>0.48237786773272873</v>
      </c>
      <c r="S25" s="390">
        <f t="shared" si="20"/>
        <v>0.46060554617569027</v>
      </c>
      <c r="T25" s="391">
        <f t="shared" si="20"/>
        <v>0.45432884975518217</v>
      </c>
      <c r="U25" s="391">
        <f t="shared" si="20"/>
        <v>0.36375146349508203</v>
      </c>
      <c r="V25" s="391">
        <f t="shared" si="20"/>
        <v>0.27250747163262717</v>
      </c>
      <c r="W25" s="172">
        <f>K25/K24</f>
        <v>0.11111911048495975</v>
      </c>
      <c r="X25" s="77">
        <f>L25/L24</f>
        <v>0.23042880748679087</v>
      </c>
      <c r="Y25" s="19">
        <f>M25/M24</f>
        <v>7.4331671871212437E-2</v>
      </c>
      <c r="AA25" s="107">
        <f t="shared" si="2"/>
        <v>-0.70796969999129733</v>
      </c>
      <c r="AB25" s="104">
        <f t="shared" si="3"/>
        <v>-15.609713561557841</v>
      </c>
    </row>
    <row r="26" spans="1:28" ht="20.100000000000001" customHeight="1" thickBot="1" x14ac:dyDescent="0.3">
      <c r="A26" s="24"/>
      <c r="B26" t="s">
        <v>85</v>
      </c>
      <c r="C26" s="10">
        <v>1954336</v>
      </c>
      <c r="D26" s="11">
        <v>1376228</v>
      </c>
      <c r="E26" s="11">
        <v>1022195</v>
      </c>
      <c r="F26" s="11">
        <v>1133329</v>
      </c>
      <c r="G26" s="35">
        <v>641826</v>
      </c>
      <c r="H26" s="11">
        <v>574607</v>
      </c>
      <c r="I26" s="35">
        <v>1076007.5990000002</v>
      </c>
      <c r="J26" s="35">
        <v>1177494.8630000001</v>
      </c>
      <c r="K26" s="12">
        <v>1447100.2409999997</v>
      </c>
      <c r="L26" s="11">
        <v>305394.11400000006</v>
      </c>
      <c r="M26" s="161">
        <v>332550.84099999996</v>
      </c>
      <c r="O26" s="77">
        <f t="shared" ref="O26:V26" si="21">C26/C24</f>
        <v>0.74162157239243787</v>
      </c>
      <c r="P26" s="389">
        <f t="shared" si="21"/>
        <v>0.86091786415140137</v>
      </c>
      <c r="Q26" s="390">
        <f t="shared" si="21"/>
        <v>0.51653532564068227</v>
      </c>
      <c r="R26" s="390">
        <f t="shared" si="21"/>
        <v>0.51762213226727127</v>
      </c>
      <c r="S26" s="390">
        <f t="shared" si="21"/>
        <v>0.53939445382430973</v>
      </c>
      <c r="T26" s="391">
        <f t="shared" si="21"/>
        <v>0.54567115024481783</v>
      </c>
      <c r="U26" s="391">
        <f t="shared" si="21"/>
        <v>0.63624853650491808</v>
      </c>
      <c r="V26" s="391">
        <f t="shared" si="21"/>
        <v>0.72749252836737277</v>
      </c>
      <c r="W26" s="172">
        <f>K26/K24</f>
        <v>0.88888088951504018</v>
      </c>
      <c r="X26" s="77">
        <f>L26/L24</f>
        <v>0.76957119251320916</v>
      </c>
      <c r="Y26" s="19">
        <f>M26/M24</f>
        <v>0.92566832812878752</v>
      </c>
      <c r="AA26" s="105">
        <f t="shared" si="2"/>
        <v>8.8923544217358069E-2</v>
      </c>
      <c r="AB26" s="104">
        <f t="shared" si="3"/>
        <v>15.609713561557836</v>
      </c>
    </row>
    <row r="27" spans="1:28" ht="20.100000000000001" customHeight="1" thickBot="1" x14ac:dyDescent="0.3">
      <c r="A27" s="5" t="s">
        <v>83</v>
      </c>
      <c r="B27" s="6"/>
      <c r="C27" s="13">
        <v>116567</v>
      </c>
      <c r="D27" s="14">
        <v>165876</v>
      </c>
      <c r="E27" s="14">
        <v>524149</v>
      </c>
      <c r="F27" s="14">
        <v>593143</v>
      </c>
      <c r="G27" s="36">
        <v>450570</v>
      </c>
      <c r="H27" s="14">
        <v>395064</v>
      </c>
      <c r="I27" s="36">
        <v>513246.56299999997</v>
      </c>
      <c r="J27" s="36">
        <v>567795.85</v>
      </c>
      <c r="K27" s="15">
        <v>762334.48299999989</v>
      </c>
      <c r="L27" s="14">
        <v>182148.883</v>
      </c>
      <c r="M27" s="160">
        <v>234279.97300000006</v>
      </c>
      <c r="O27" s="134">
        <f t="shared" ref="O27:V27" si="22">C27/C45</f>
        <v>4.5645080221031718E-3</v>
      </c>
      <c r="P27" s="386">
        <f t="shared" si="22"/>
        <v>5.9871516410128769E-3</v>
      </c>
      <c r="Q27" s="387">
        <f t="shared" si="22"/>
        <v>1.805438681274622E-2</v>
      </c>
      <c r="R27" s="387">
        <f t="shared" si="22"/>
        <v>1.7567950845765463E-2</v>
      </c>
      <c r="S27" s="387">
        <f t="shared" si="22"/>
        <v>2.5220731074865946E-2</v>
      </c>
      <c r="T27" s="388">
        <f t="shared" si="22"/>
        <v>2.2430949559490612E-2</v>
      </c>
      <c r="U27" s="388">
        <f t="shared" si="22"/>
        <v>1.8799221672419354E-2</v>
      </c>
      <c r="V27" s="388">
        <f t="shared" si="22"/>
        <v>2.011023305628399E-2</v>
      </c>
      <c r="W27" s="27">
        <f>K27/K45</f>
        <v>2.1134531825168838E-2</v>
      </c>
      <c r="X27" s="134">
        <f>L27/L45</f>
        <v>2.2436025306802866E-2</v>
      </c>
      <c r="Y27" s="22">
        <f>M27/M45</f>
        <v>2.6416852637728066E-2</v>
      </c>
      <c r="AA27" s="102">
        <f t="shared" si="2"/>
        <v>0.28620043747399787</v>
      </c>
      <c r="AB27" s="101">
        <f t="shared" si="3"/>
        <v>0.39808273309251996</v>
      </c>
    </row>
    <row r="28" spans="1:28" ht="20.100000000000001" customHeight="1" x14ac:dyDescent="0.25">
      <c r="A28" s="24"/>
      <c r="B28" t="s">
        <v>84</v>
      </c>
      <c r="C28" s="10">
        <v>4061</v>
      </c>
      <c r="D28" s="11">
        <v>11167</v>
      </c>
      <c r="E28" s="11">
        <v>346827</v>
      </c>
      <c r="F28" s="11">
        <v>183355</v>
      </c>
      <c r="G28" s="35">
        <v>39767</v>
      </c>
      <c r="H28" s="11">
        <v>27656</v>
      </c>
      <c r="I28" s="35">
        <v>28048.154999999999</v>
      </c>
      <c r="J28" s="35">
        <v>19111.894</v>
      </c>
      <c r="K28" s="12">
        <v>40621.593000000001</v>
      </c>
      <c r="L28" s="11">
        <v>4254.1689999999999</v>
      </c>
      <c r="M28" s="161">
        <v>18892.398999999998</v>
      </c>
      <c r="O28" s="77">
        <f t="shared" ref="O28:V28" si="23">C28/C27</f>
        <v>3.4838333319035401E-2</v>
      </c>
      <c r="P28" s="389">
        <f t="shared" si="23"/>
        <v>6.7321372591574433E-2</v>
      </c>
      <c r="Q28" s="390">
        <f t="shared" si="23"/>
        <v>0.66169543393195451</v>
      </c>
      <c r="R28" s="390">
        <f t="shared" si="23"/>
        <v>0.30912444385249427</v>
      </c>
      <c r="S28" s="390">
        <f t="shared" si="23"/>
        <v>8.8259315977539554E-2</v>
      </c>
      <c r="T28" s="391">
        <f t="shared" si="23"/>
        <v>7.0003847477876996E-2</v>
      </c>
      <c r="U28" s="391">
        <f t="shared" si="23"/>
        <v>5.4648500393367466E-2</v>
      </c>
      <c r="V28" s="391">
        <f t="shared" si="23"/>
        <v>3.3659798675879725E-2</v>
      </c>
      <c r="W28" s="172">
        <f>K28/K27</f>
        <v>5.3285787152304386E-2</v>
      </c>
      <c r="X28" s="77">
        <f>L28/L27</f>
        <v>2.3355449289249826E-2</v>
      </c>
      <c r="Y28" s="19">
        <f>M28/M27</f>
        <v>8.0640264543653473E-2</v>
      </c>
      <c r="AA28" s="107">
        <f t="shared" si="2"/>
        <v>3.4409140774614264</v>
      </c>
      <c r="AB28" s="104">
        <f t="shared" si="3"/>
        <v>5.7284815254403645</v>
      </c>
    </row>
    <row r="29" spans="1:28" ht="20.100000000000001" customHeight="1" thickBot="1" x14ac:dyDescent="0.3">
      <c r="A29" s="24"/>
      <c r="B29" t="s">
        <v>85</v>
      </c>
      <c r="C29" s="10">
        <v>112506</v>
      </c>
      <c r="D29" s="11">
        <v>154709</v>
      </c>
      <c r="E29" s="11">
        <v>177322</v>
      </c>
      <c r="F29" s="11">
        <v>409788</v>
      </c>
      <c r="G29" s="35">
        <v>410803</v>
      </c>
      <c r="H29" s="11">
        <v>367408</v>
      </c>
      <c r="I29" s="35">
        <v>485198.40799999994</v>
      </c>
      <c r="J29" s="35">
        <v>548683.95600000001</v>
      </c>
      <c r="K29" s="12">
        <v>721712.8899999999</v>
      </c>
      <c r="L29" s="11">
        <v>177894.71400000001</v>
      </c>
      <c r="M29" s="161">
        <v>215387.57400000005</v>
      </c>
      <c r="O29" s="77">
        <f t="shared" ref="O29:V29" si="24">C29/C27</f>
        <v>0.96516166668096459</v>
      </c>
      <c r="P29" s="389">
        <f t="shared" si="24"/>
        <v>0.93267862740842555</v>
      </c>
      <c r="Q29" s="390">
        <f t="shared" si="24"/>
        <v>0.33830456606804554</v>
      </c>
      <c r="R29" s="390">
        <f t="shared" si="24"/>
        <v>0.69087555614750573</v>
      </c>
      <c r="S29" s="390">
        <f t="shared" si="24"/>
        <v>0.91174068402246045</v>
      </c>
      <c r="T29" s="391">
        <f t="shared" si="24"/>
        <v>0.92999615252212298</v>
      </c>
      <c r="U29" s="391">
        <f t="shared" si="24"/>
        <v>0.94535149960663245</v>
      </c>
      <c r="V29" s="391">
        <f t="shared" si="24"/>
        <v>0.96634020132412035</v>
      </c>
      <c r="W29" s="172">
        <f>K29/K27</f>
        <v>0.94671421284769564</v>
      </c>
      <c r="X29" s="77">
        <f>L29/L27</f>
        <v>0.97664455071075018</v>
      </c>
      <c r="Y29" s="19">
        <f>M29/M27</f>
        <v>0.91935973545634653</v>
      </c>
      <c r="AA29" s="105">
        <f t="shared" si="2"/>
        <v>0.21075870753528991</v>
      </c>
      <c r="AB29" s="104">
        <f t="shared" si="3"/>
        <v>-5.7284815254403654</v>
      </c>
    </row>
    <row r="30" spans="1:28" ht="20.100000000000001" customHeight="1" thickBot="1" x14ac:dyDescent="0.3">
      <c r="A30" s="5" t="s">
        <v>9</v>
      </c>
      <c r="B30" s="6"/>
      <c r="C30" s="13">
        <v>911333</v>
      </c>
      <c r="D30" s="14">
        <v>970213</v>
      </c>
      <c r="E30" s="14">
        <v>1020274</v>
      </c>
      <c r="F30" s="14">
        <v>871643</v>
      </c>
      <c r="G30" s="36">
        <v>283746</v>
      </c>
      <c r="H30" s="14">
        <v>664508</v>
      </c>
      <c r="I30" s="36">
        <v>1205120.2949999999</v>
      </c>
      <c r="J30" s="36">
        <v>993038.31500000041</v>
      </c>
      <c r="K30" s="15">
        <v>971745.54799999995</v>
      </c>
      <c r="L30" s="14">
        <v>275023.82400000002</v>
      </c>
      <c r="M30" s="160">
        <v>192003.185</v>
      </c>
      <c r="O30" s="134">
        <f t="shared" ref="O30:V30" si="25">C30/C45</f>
        <v>3.5685801207094206E-2</v>
      </c>
      <c r="P30" s="386">
        <f t="shared" si="25"/>
        <v>3.5019004286828873E-2</v>
      </c>
      <c r="Q30" s="387">
        <f t="shared" si="25"/>
        <v>3.5143482961882661E-2</v>
      </c>
      <c r="R30" s="387">
        <f t="shared" si="25"/>
        <v>2.581667722464152E-2</v>
      </c>
      <c r="S30" s="387">
        <f t="shared" si="25"/>
        <v>1.5882729785757846E-2</v>
      </c>
      <c r="T30" s="388">
        <f t="shared" si="25"/>
        <v>3.7729444925070341E-2</v>
      </c>
      <c r="U30" s="388">
        <f t="shared" si="25"/>
        <v>4.4141208535743097E-2</v>
      </c>
      <c r="V30" s="388">
        <f t="shared" si="25"/>
        <v>3.5171500370193905E-2</v>
      </c>
      <c r="W30" s="27">
        <f>K30/K45</f>
        <v>2.6940126241373413E-2</v>
      </c>
      <c r="X30" s="134">
        <f>L30/L45</f>
        <v>3.3875812871373458E-2</v>
      </c>
      <c r="Y30" s="22">
        <f>M30/M45</f>
        <v>2.1649822557045617E-2</v>
      </c>
      <c r="AA30" s="102">
        <f t="shared" si="2"/>
        <v>-0.30186708115875815</v>
      </c>
      <c r="AB30" s="101">
        <f t="shared" si="3"/>
        <v>-1.2225990314327841</v>
      </c>
    </row>
    <row r="31" spans="1:28" ht="20.100000000000001" customHeight="1" x14ac:dyDescent="0.25">
      <c r="A31" s="24"/>
      <c r="B31" t="s">
        <v>84</v>
      </c>
      <c r="C31" s="10">
        <v>702941</v>
      </c>
      <c r="D31" s="11">
        <v>832403</v>
      </c>
      <c r="E31" s="11">
        <v>840642</v>
      </c>
      <c r="F31" s="11">
        <v>620560</v>
      </c>
      <c r="G31" s="35">
        <v>239432</v>
      </c>
      <c r="H31" s="11">
        <v>468251</v>
      </c>
      <c r="I31" s="35">
        <v>898462.55799999973</v>
      </c>
      <c r="J31" s="35">
        <v>663617.38400000031</v>
      </c>
      <c r="K31" s="12">
        <v>757403.46600000001</v>
      </c>
      <c r="L31" s="11">
        <v>210772.28500000003</v>
      </c>
      <c r="M31" s="161">
        <v>145935.239</v>
      </c>
      <c r="O31" s="77">
        <f t="shared" ref="O31:V31" si="26">C31/C30</f>
        <v>0.77133276200905709</v>
      </c>
      <c r="P31" s="389">
        <f t="shared" si="26"/>
        <v>0.85795902549234038</v>
      </c>
      <c r="Q31" s="390">
        <f t="shared" si="26"/>
        <v>0.8239374913013563</v>
      </c>
      <c r="R31" s="390">
        <f t="shared" si="26"/>
        <v>0.71194284816146058</v>
      </c>
      <c r="S31" s="390">
        <f t="shared" si="26"/>
        <v>0.84382511119099479</v>
      </c>
      <c r="T31" s="391">
        <f t="shared" si="26"/>
        <v>0.70465818319719253</v>
      </c>
      <c r="U31" s="391">
        <f t="shared" si="26"/>
        <v>0.74553765439656772</v>
      </c>
      <c r="V31" s="391">
        <f t="shared" si="26"/>
        <v>0.66826966691612499</v>
      </c>
      <c r="W31" s="172">
        <f>K31/K30</f>
        <v>0.77942571237794855</v>
      </c>
      <c r="X31" s="77">
        <f>L31/L30</f>
        <v>0.76637827928681557</v>
      </c>
      <c r="Y31" s="19">
        <f>M31/M30</f>
        <v>0.76006676139252582</v>
      </c>
      <c r="AA31" s="107">
        <f t="shared" si="2"/>
        <v>-0.30761656353443251</v>
      </c>
      <c r="AB31" s="104">
        <f t="shared" si="3"/>
        <v>-0.63115178942897421</v>
      </c>
    </row>
    <row r="32" spans="1:28" ht="20.100000000000001" customHeight="1" thickBot="1" x14ac:dyDescent="0.3">
      <c r="A32" s="24"/>
      <c r="B32" t="s">
        <v>85</v>
      </c>
      <c r="C32" s="10">
        <v>208392</v>
      </c>
      <c r="D32" s="11">
        <v>137810</v>
      </c>
      <c r="E32" s="11">
        <v>179632</v>
      </c>
      <c r="F32" s="11">
        <v>251083</v>
      </c>
      <c r="G32" s="35">
        <v>44314</v>
      </c>
      <c r="H32" s="11">
        <v>196257</v>
      </c>
      <c r="I32" s="35">
        <v>306657.73700000014</v>
      </c>
      <c r="J32" s="35">
        <v>329420.93100000004</v>
      </c>
      <c r="K32" s="12">
        <v>214342.08199999999</v>
      </c>
      <c r="L32" s="11">
        <v>64251.538999999997</v>
      </c>
      <c r="M32" s="161">
        <v>46067.945999999996</v>
      </c>
      <c r="O32" s="77">
        <f t="shared" ref="O32:V32" si="27">C32/C30</f>
        <v>0.22866723799094293</v>
      </c>
      <c r="P32" s="389">
        <f t="shared" si="27"/>
        <v>0.14204097450765965</v>
      </c>
      <c r="Q32" s="390">
        <f t="shared" si="27"/>
        <v>0.1760625086986437</v>
      </c>
      <c r="R32" s="390">
        <f t="shared" si="27"/>
        <v>0.28805715183853942</v>
      </c>
      <c r="S32" s="390">
        <f t="shared" si="27"/>
        <v>0.15617488880900524</v>
      </c>
      <c r="T32" s="391">
        <f t="shared" si="27"/>
        <v>0.29534181680280747</v>
      </c>
      <c r="U32" s="391">
        <f t="shared" si="27"/>
        <v>0.25446234560343217</v>
      </c>
      <c r="V32" s="391">
        <f t="shared" si="27"/>
        <v>0.3317303330838749</v>
      </c>
      <c r="W32" s="172">
        <f>K32/K30</f>
        <v>0.22057428762205145</v>
      </c>
      <c r="X32" s="77">
        <f>L32/L30</f>
        <v>0.23362172071318443</v>
      </c>
      <c r="Y32" s="19">
        <f>M32/M30</f>
        <v>0.23993323860747412</v>
      </c>
      <c r="AA32" s="105">
        <f t="shared" si="2"/>
        <v>-0.28300634168467159</v>
      </c>
      <c r="AB32" s="104">
        <f t="shared" si="3"/>
        <v>0.63115178942896866</v>
      </c>
    </row>
    <row r="33" spans="1:28" ht="20.100000000000001" customHeight="1" thickBot="1" x14ac:dyDescent="0.3">
      <c r="A33" s="5" t="s">
        <v>12</v>
      </c>
      <c r="B33" s="6"/>
      <c r="C33" s="13">
        <v>1445066</v>
      </c>
      <c r="D33" s="14">
        <v>1634472</v>
      </c>
      <c r="E33" s="14">
        <v>1559489</v>
      </c>
      <c r="F33" s="14">
        <v>3756785</v>
      </c>
      <c r="G33" s="36">
        <v>2133360</v>
      </c>
      <c r="H33" s="14">
        <v>1951781</v>
      </c>
      <c r="I33" s="36">
        <v>3071327.0619999976</v>
      </c>
      <c r="J33" s="36">
        <v>2820481.595999999</v>
      </c>
      <c r="K33" s="15">
        <v>2962255.4299999978</v>
      </c>
      <c r="L33" s="14">
        <v>799361.27899999986</v>
      </c>
      <c r="M33" s="160">
        <v>607866.92400000012</v>
      </c>
      <c r="O33" s="134">
        <f t="shared" ref="O33:V33" si="28">C33/C45</f>
        <v>5.6585614706293738E-2</v>
      </c>
      <c r="P33" s="386">
        <f t="shared" si="28"/>
        <v>5.8994861926918891E-2</v>
      </c>
      <c r="Q33" s="387">
        <f t="shared" si="28"/>
        <v>5.3716820286259799E-2</v>
      </c>
      <c r="R33" s="387">
        <f t="shared" si="28"/>
        <v>0.11126998753775903</v>
      </c>
      <c r="S33" s="387">
        <f t="shared" si="28"/>
        <v>0.11941518264836988</v>
      </c>
      <c r="T33" s="388">
        <f t="shared" si="28"/>
        <v>0.11081825011181011</v>
      </c>
      <c r="U33" s="388">
        <f t="shared" si="28"/>
        <v>0.11249672658214843</v>
      </c>
      <c r="V33" s="388">
        <f t="shared" si="28"/>
        <v>9.9896014080623888E-2</v>
      </c>
      <c r="W33" s="27">
        <f>K33/K45</f>
        <v>8.2123901064061089E-2</v>
      </c>
      <c r="X33" s="134">
        <f>L33/L45</f>
        <v>9.8460608649037412E-2</v>
      </c>
      <c r="Y33" s="22">
        <f>M33/M45</f>
        <v>6.8541628842756636E-2</v>
      </c>
      <c r="AA33" s="102">
        <f t="shared" si="2"/>
        <v>-0.2395592081212127</v>
      </c>
      <c r="AB33" s="101">
        <f t="shared" si="3"/>
        <v>-2.9918979806280777</v>
      </c>
    </row>
    <row r="34" spans="1:28" ht="20.100000000000001" customHeight="1" x14ac:dyDescent="0.25">
      <c r="A34" s="24"/>
      <c r="B34" t="s">
        <v>84</v>
      </c>
      <c r="C34" s="10">
        <v>1347313</v>
      </c>
      <c r="D34" s="11">
        <v>1525441</v>
      </c>
      <c r="E34" s="11">
        <v>1459249</v>
      </c>
      <c r="F34" s="11">
        <v>3606268</v>
      </c>
      <c r="G34" s="35">
        <v>2041350</v>
      </c>
      <c r="H34" s="11">
        <v>1864060</v>
      </c>
      <c r="I34" s="35">
        <v>2992390.7079999978</v>
      </c>
      <c r="J34" s="35">
        <v>2698329.0779999988</v>
      </c>
      <c r="K34" s="12">
        <v>2833613.6119999979</v>
      </c>
      <c r="L34" s="11">
        <v>766592.96099999989</v>
      </c>
      <c r="M34" s="161">
        <v>583227.74700000009</v>
      </c>
      <c r="O34" s="77">
        <f t="shared" ref="O34:V34" si="29">C34/C33</f>
        <v>0.93235395476746386</v>
      </c>
      <c r="P34" s="389">
        <f t="shared" si="29"/>
        <v>0.93329283095703075</v>
      </c>
      <c r="Q34" s="390">
        <f t="shared" si="29"/>
        <v>0.93572253475337108</v>
      </c>
      <c r="R34" s="390">
        <f t="shared" si="29"/>
        <v>0.95993462495192028</v>
      </c>
      <c r="S34" s="390">
        <f t="shared" si="29"/>
        <v>0.95687085161435481</v>
      </c>
      <c r="T34" s="391">
        <f t="shared" si="29"/>
        <v>0.95505592072061363</v>
      </c>
      <c r="U34" s="391">
        <f t="shared" si="29"/>
        <v>0.97429894231173231</v>
      </c>
      <c r="V34" s="391">
        <f t="shared" si="29"/>
        <v>0.95669090052803873</v>
      </c>
      <c r="W34" s="172">
        <f>K34/K33</f>
        <v>0.9565730163924453</v>
      </c>
      <c r="X34" s="77">
        <f>L34/L33</f>
        <v>0.9590068735365902</v>
      </c>
      <c r="Y34" s="19">
        <f>M34/M33</f>
        <v>0.95946616598602752</v>
      </c>
      <c r="AA34" s="107">
        <f t="shared" si="2"/>
        <v>-0.23919501394952128</v>
      </c>
      <c r="AB34" s="104">
        <f t="shared" si="3"/>
        <v>4.5929244943732073E-2</v>
      </c>
    </row>
    <row r="35" spans="1:28" ht="20.100000000000001" customHeight="1" thickBot="1" x14ac:dyDescent="0.3">
      <c r="A35" s="24"/>
      <c r="B35" t="s">
        <v>85</v>
      </c>
      <c r="C35" s="10">
        <v>97753</v>
      </c>
      <c r="D35" s="11">
        <v>109031</v>
      </c>
      <c r="E35" s="11">
        <v>100240</v>
      </c>
      <c r="F35" s="11">
        <v>150517</v>
      </c>
      <c r="G35" s="35">
        <v>92010</v>
      </c>
      <c r="H35" s="11">
        <v>87721</v>
      </c>
      <c r="I35" s="35">
        <v>78936.353999999934</v>
      </c>
      <c r="J35" s="35">
        <v>122152.51800000007</v>
      </c>
      <c r="K35" s="12">
        <v>128641.818</v>
      </c>
      <c r="L35" s="11">
        <v>32768.317999999992</v>
      </c>
      <c r="M35" s="161">
        <v>24639.177000000003</v>
      </c>
      <c r="O35" s="77">
        <f t="shared" ref="O35:V35" si="30">C35/C33</f>
        <v>6.7646045232536089E-2</v>
      </c>
      <c r="P35" s="389">
        <f t="shared" si="30"/>
        <v>6.6707169042969222E-2</v>
      </c>
      <c r="Q35" s="390">
        <f t="shared" si="30"/>
        <v>6.4277465246628862E-2</v>
      </c>
      <c r="R35" s="390">
        <f t="shared" si="30"/>
        <v>4.0065375048079672E-2</v>
      </c>
      <c r="S35" s="390">
        <f t="shared" si="30"/>
        <v>4.3129148385645182E-2</v>
      </c>
      <c r="T35" s="391">
        <f t="shared" si="30"/>
        <v>4.4944079279386366E-2</v>
      </c>
      <c r="U35" s="391">
        <f t="shared" si="30"/>
        <v>2.5701057688267782E-2</v>
      </c>
      <c r="V35" s="391">
        <f t="shared" si="30"/>
        <v>4.3309099471961279E-2</v>
      </c>
      <c r="W35" s="172">
        <f>K35/K33</f>
        <v>4.3426983607554766E-2</v>
      </c>
      <c r="X35" s="77">
        <f>L35/L33</f>
        <v>4.0993126463409794E-2</v>
      </c>
      <c r="Y35" s="19">
        <f>M35/M33</f>
        <v>4.0533834013972439E-2</v>
      </c>
      <c r="AA35" s="105">
        <f t="shared" si="2"/>
        <v>-0.24807928804890109</v>
      </c>
      <c r="AB35" s="104">
        <f t="shared" si="3"/>
        <v>-4.5929244943735542E-2</v>
      </c>
    </row>
    <row r="36" spans="1:28" ht="20.100000000000001" customHeight="1" thickBot="1" x14ac:dyDescent="0.3">
      <c r="A36" s="5" t="s">
        <v>11</v>
      </c>
      <c r="B36" s="6"/>
      <c r="C36" s="13">
        <v>1651293</v>
      </c>
      <c r="D36" s="14">
        <v>1613259</v>
      </c>
      <c r="E36" s="14">
        <v>1717556</v>
      </c>
      <c r="F36" s="14">
        <v>2470653</v>
      </c>
      <c r="G36" s="36">
        <v>1398091</v>
      </c>
      <c r="H36" s="14">
        <v>1289594</v>
      </c>
      <c r="I36" s="36">
        <v>2096765.0149999999</v>
      </c>
      <c r="J36" s="36">
        <v>2366722.2049999991</v>
      </c>
      <c r="K36" s="15">
        <v>3236348.8369999994</v>
      </c>
      <c r="L36" s="14">
        <v>648102.71499999997</v>
      </c>
      <c r="M36" s="160">
        <v>857623.71799999988</v>
      </c>
      <c r="O36" s="134">
        <f t="shared" ref="O36:V36" si="31">C36/C45</f>
        <v>6.4661011652893299E-2</v>
      </c>
      <c r="P36" s="386">
        <f t="shared" si="31"/>
        <v>5.8229196925587742E-2</v>
      </c>
      <c r="Q36" s="387">
        <f t="shared" si="31"/>
        <v>5.9161460570473556E-2</v>
      </c>
      <c r="R36" s="387">
        <f t="shared" si="31"/>
        <v>7.3176806370374395E-2</v>
      </c>
      <c r="S36" s="387">
        <f t="shared" si="31"/>
        <v>7.8258377453426564E-2</v>
      </c>
      <c r="T36" s="388">
        <f t="shared" si="31"/>
        <v>7.3220586958623754E-2</v>
      </c>
      <c r="U36" s="388">
        <f t="shared" si="31"/>
        <v>7.6800417486592484E-2</v>
      </c>
      <c r="V36" s="388">
        <f t="shared" si="31"/>
        <v>8.3824732290720891E-2</v>
      </c>
      <c r="W36" s="27">
        <f>K36/K45</f>
        <v>8.9722712297830881E-2</v>
      </c>
      <c r="X36" s="134">
        <f>L36/L45</f>
        <v>7.9829470681671136E-2</v>
      </c>
      <c r="Y36" s="22">
        <f>M36/M45</f>
        <v>9.6703611012565902E-2</v>
      </c>
      <c r="AA36" s="102">
        <f t="shared" si="2"/>
        <v>0.32328363722407788</v>
      </c>
      <c r="AB36" s="101">
        <f t="shared" si="3"/>
        <v>1.6874140330894765</v>
      </c>
    </row>
    <row r="37" spans="1:28" ht="20.100000000000001" customHeight="1" x14ac:dyDescent="0.25">
      <c r="A37" s="24"/>
      <c r="B37" t="s">
        <v>84</v>
      </c>
      <c r="C37" s="10">
        <v>1525552</v>
      </c>
      <c r="D37" s="11">
        <v>1492652</v>
      </c>
      <c r="E37" s="11">
        <v>1606304</v>
      </c>
      <c r="F37" s="11">
        <v>2231083</v>
      </c>
      <c r="G37" s="35">
        <v>1279635</v>
      </c>
      <c r="H37" s="11">
        <v>1170475</v>
      </c>
      <c r="I37" s="35">
        <v>1924091.6339999998</v>
      </c>
      <c r="J37" s="35">
        <v>2184087.149999999</v>
      </c>
      <c r="K37" s="12">
        <v>2969717.9599999995</v>
      </c>
      <c r="L37" s="11">
        <v>575124.723</v>
      </c>
      <c r="M37" s="161">
        <v>758750.88199999987</v>
      </c>
      <c r="O37" s="77">
        <f t="shared" ref="O37:V37" si="32">C37/C36</f>
        <v>0.92385300488768496</v>
      </c>
      <c r="P37" s="389">
        <f t="shared" si="32"/>
        <v>0.92524015052759667</v>
      </c>
      <c r="Q37" s="390">
        <f t="shared" si="32"/>
        <v>0.9352265661206971</v>
      </c>
      <c r="R37" s="390">
        <f t="shared" si="32"/>
        <v>0.90303373237763462</v>
      </c>
      <c r="S37" s="390">
        <f t="shared" si="32"/>
        <v>0.91527304016691335</v>
      </c>
      <c r="T37" s="391">
        <f t="shared" si="32"/>
        <v>0.90763061862880878</v>
      </c>
      <c r="U37" s="391">
        <f t="shared" si="32"/>
        <v>0.91764771933682798</v>
      </c>
      <c r="V37" s="391">
        <f t="shared" si="32"/>
        <v>0.92283206934292472</v>
      </c>
      <c r="W37" s="172">
        <f>K37/K36</f>
        <v>0.91761367812032313</v>
      </c>
      <c r="X37" s="77">
        <f>L37/L36</f>
        <v>0.88739749068941953</v>
      </c>
      <c r="Y37" s="19">
        <f>M37/M36</f>
        <v>0.88471303448722949</v>
      </c>
      <c r="AA37" s="107">
        <f t="shared" si="2"/>
        <v>0.31928058672588117</v>
      </c>
      <c r="AB37" s="104">
        <f t="shared" si="3"/>
        <v>-0.26844562021900442</v>
      </c>
    </row>
    <row r="38" spans="1:28" ht="20.100000000000001" customHeight="1" thickBot="1" x14ac:dyDescent="0.3">
      <c r="A38" s="24"/>
      <c r="B38" t="s">
        <v>85</v>
      </c>
      <c r="C38" s="10">
        <v>125741</v>
      </c>
      <c r="D38" s="11">
        <v>120607</v>
      </c>
      <c r="E38" s="11">
        <v>111252</v>
      </c>
      <c r="F38" s="11">
        <v>239570</v>
      </c>
      <c r="G38" s="35">
        <v>118456</v>
      </c>
      <c r="H38" s="11">
        <v>119119</v>
      </c>
      <c r="I38" s="35">
        <v>172673.38099999999</v>
      </c>
      <c r="J38" s="35">
        <v>182635.05499999999</v>
      </c>
      <c r="K38" s="12">
        <v>266630.87700000004</v>
      </c>
      <c r="L38" s="11">
        <v>72977.991999999998</v>
      </c>
      <c r="M38" s="161">
        <v>98872.83600000001</v>
      </c>
      <c r="O38" s="77">
        <f t="shared" ref="O38:V38" si="33">C38/C36</f>
        <v>7.6146995112315013E-2</v>
      </c>
      <c r="P38" s="389">
        <f t="shared" si="33"/>
        <v>7.4759849472403384E-2</v>
      </c>
      <c r="Q38" s="390">
        <f t="shared" si="33"/>
        <v>6.4773433879302914E-2</v>
      </c>
      <c r="R38" s="390">
        <f t="shared" si="33"/>
        <v>9.6966267622365418E-2</v>
      </c>
      <c r="S38" s="390">
        <f t="shared" si="33"/>
        <v>8.4726959833086687E-2</v>
      </c>
      <c r="T38" s="391">
        <f t="shared" si="33"/>
        <v>9.2369381371191245E-2</v>
      </c>
      <c r="U38" s="391">
        <f t="shared" si="33"/>
        <v>8.2352280663171976E-2</v>
      </c>
      <c r="V38" s="391">
        <f t="shared" si="33"/>
        <v>7.7167930657075182E-2</v>
      </c>
      <c r="W38" s="172">
        <f>K38/K36</f>
        <v>8.2386321879676927E-2</v>
      </c>
      <c r="X38" s="77">
        <f>L38/L36</f>
        <v>0.11260250931058051</v>
      </c>
      <c r="Y38" s="19">
        <f>M38/M36</f>
        <v>0.11528696551277051</v>
      </c>
      <c r="AA38" s="105">
        <f t="shared" si="2"/>
        <v>0.35483086462559854</v>
      </c>
      <c r="AB38" s="104">
        <f t="shared" si="3"/>
        <v>0.26844562021900026</v>
      </c>
    </row>
    <row r="39" spans="1:28" ht="20.100000000000001" customHeight="1" thickBot="1" x14ac:dyDescent="0.3">
      <c r="A39" s="5" t="s">
        <v>6</v>
      </c>
      <c r="B39" s="6"/>
      <c r="C39" s="13">
        <v>9967668</v>
      </c>
      <c r="D39" s="14">
        <v>10737419</v>
      </c>
      <c r="E39" s="14">
        <v>11617205</v>
      </c>
      <c r="F39" s="14">
        <v>12516191</v>
      </c>
      <c r="G39" s="36">
        <v>6007548</v>
      </c>
      <c r="H39" s="14">
        <v>5589725</v>
      </c>
      <c r="I39" s="36">
        <v>8553863.8860000037</v>
      </c>
      <c r="J39" s="36">
        <v>9225047.036000004</v>
      </c>
      <c r="K39" s="15">
        <v>12249536.908999998</v>
      </c>
      <c r="L39" s="14">
        <v>2704000.6710000001</v>
      </c>
      <c r="M39" s="160">
        <v>3198855.9279999994</v>
      </c>
      <c r="O39" s="134">
        <f t="shared" ref="O39:V39" si="34">C39/C45</f>
        <v>0.39031201410056948</v>
      </c>
      <c r="P39" s="386">
        <f t="shared" si="34"/>
        <v>0.38755790943893537</v>
      </c>
      <c r="Q39" s="387">
        <f t="shared" si="34"/>
        <v>0.40015627760993427</v>
      </c>
      <c r="R39" s="387">
        <f t="shared" si="34"/>
        <v>0.3707096404479393</v>
      </c>
      <c r="S39" s="387">
        <f t="shared" si="34"/>
        <v>0.33627350362285274</v>
      </c>
      <c r="T39" s="388">
        <f t="shared" si="34"/>
        <v>0.31737348765370588</v>
      </c>
      <c r="U39" s="388">
        <f t="shared" si="34"/>
        <v>0.31331136911795843</v>
      </c>
      <c r="V39" s="388">
        <f t="shared" si="34"/>
        <v>0.3267333599728528</v>
      </c>
      <c r="W39" s="27">
        <f>K39/K45</f>
        <v>0.33959926176767319</v>
      </c>
      <c r="X39" s="134">
        <f>L39/L45</f>
        <v>0.33306285761943394</v>
      </c>
      <c r="Y39" s="22">
        <f>M39/M45</f>
        <v>0.36069538756220881</v>
      </c>
      <c r="AA39" s="102">
        <f t="shared" si="2"/>
        <v>0.18300855554780271</v>
      </c>
      <c r="AB39" s="129">
        <f t="shared" si="3"/>
        <v>2.7632529942774875</v>
      </c>
    </row>
    <row r="40" spans="1:28" ht="20.100000000000001" customHeight="1" x14ac:dyDescent="0.25">
      <c r="A40" s="24"/>
      <c r="B40" t="s">
        <v>84</v>
      </c>
      <c r="C40" s="10">
        <v>7747050</v>
      </c>
      <c r="D40" s="11">
        <v>8595176</v>
      </c>
      <c r="E40" s="11">
        <v>9177628</v>
      </c>
      <c r="F40" s="11">
        <v>9640990</v>
      </c>
      <c r="G40" s="35">
        <v>4686520</v>
      </c>
      <c r="H40" s="11">
        <v>4514893</v>
      </c>
      <c r="I40" s="35">
        <v>6929639.564000004</v>
      </c>
      <c r="J40" s="35">
        <v>7316785.7240000041</v>
      </c>
      <c r="K40" s="12">
        <v>9815903.713999996</v>
      </c>
      <c r="L40" s="11">
        <v>2178637.1710000001</v>
      </c>
      <c r="M40" s="161">
        <v>2530359.7209999994</v>
      </c>
      <c r="O40" s="77">
        <f t="shared" ref="O40:V40" si="35">C40/C39</f>
        <v>0.77721790091724563</v>
      </c>
      <c r="P40" s="389">
        <f t="shared" si="35"/>
        <v>0.80048808750035738</v>
      </c>
      <c r="Q40" s="390">
        <f t="shared" si="35"/>
        <v>0.79000310315605171</v>
      </c>
      <c r="R40" s="390">
        <f t="shared" si="35"/>
        <v>0.77028146981777446</v>
      </c>
      <c r="S40" s="390">
        <f t="shared" si="35"/>
        <v>0.78010529420655483</v>
      </c>
      <c r="T40" s="391">
        <f t="shared" si="35"/>
        <v>0.80771290179749455</v>
      </c>
      <c r="U40" s="391">
        <f t="shared" si="35"/>
        <v>0.81011805382379931</v>
      </c>
      <c r="V40" s="391">
        <f t="shared" si="35"/>
        <v>0.79314345991373658</v>
      </c>
      <c r="W40" s="172">
        <f>K40/K39</f>
        <v>0.80132855526873348</v>
      </c>
      <c r="X40" s="77">
        <f>L40/L39</f>
        <v>0.80570881300642994</v>
      </c>
      <c r="Y40" s="19">
        <f>M40/M39</f>
        <v>0.79102022033922625</v>
      </c>
      <c r="AA40" s="107">
        <f t="shared" si="2"/>
        <v>0.16144154459577029</v>
      </c>
      <c r="AB40" s="104">
        <f t="shared" si="3"/>
        <v>-1.4688592667203682</v>
      </c>
    </row>
    <row r="41" spans="1:28" ht="20.100000000000001" customHeight="1" thickBot="1" x14ac:dyDescent="0.3">
      <c r="A41" s="24"/>
      <c r="B41" t="s">
        <v>85</v>
      </c>
      <c r="C41" s="10">
        <v>2220618</v>
      </c>
      <c r="D41" s="11">
        <v>2142243</v>
      </c>
      <c r="E41" s="11">
        <v>2439577</v>
      </c>
      <c r="F41" s="11">
        <v>2875201</v>
      </c>
      <c r="G41" s="35">
        <v>1321028</v>
      </c>
      <c r="H41" s="11">
        <v>1074832</v>
      </c>
      <c r="I41" s="35">
        <v>1624224.321999999</v>
      </c>
      <c r="J41" s="35">
        <v>1908261.3119999992</v>
      </c>
      <c r="K41" s="12">
        <v>2433633.1950000026</v>
      </c>
      <c r="L41" s="11">
        <v>525363.50000000012</v>
      </c>
      <c r="M41" s="161">
        <v>668496.20699999982</v>
      </c>
      <c r="O41" s="77">
        <f t="shared" ref="O41:V41" si="36">C41/C39</f>
        <v>0.22278209908275437</v>
      </c>
      <c r="P41" s="389">
        <f t="shared" si="36"/>
        <v>0.19951191249964262</v>
      </c>
      <c r="Q41" s="390">
        <f t="shared" si="36"/>
        <v>0.20999689684394826</v>
      </c>
      <c r="R41" s="390">
        <f t="shared" si="36"/>
        <v>0.22971853018222557</v>
      </c>
      <c r="S41" s="390">
        <f t="shared" si="36"/>
        <v>0.21989470579344517</v>
      </c>
      <c r="T41" s="391">
        <f t="shared" si="36"/>
        <v>0.1922870982025055</v>
      </c>
      <c r="U41" s="391">
        <f t="shared" si="36"/>
        <v>0.18988194617620063</v>
      </c>
      <c r="V41" s="391">
        <f t="shared" si="36"/>
        <v>0.20685654008626331</v>
      </c>
      <c r="W41" s="172">
        <f>K41/K39</f>
        <v>0.19867144473126652</v>
      </c>
      <c r="X41" s="77">
        <f>L41/L39</f>
        <v>0.19429118699357012</v>
      </c>
      <c r="Y41" s="19">
        <f>M41/M39</f>
        <v>0.20897977966077375</v>
      </c>
      <c r="AA41" s="105">
        <f t="shared" si="2"/>
        <v>0.27244509182689636</v>
      </c>
      <c r="AB41" s="104">
        <f t="shared" si="3"/>
        <v>1.4688592667203626</v>
      </c>
    </row>
    <row r="42" spans="1:28" ht="20.100000000000001" customHeight="1" thickBot="1" x14ac:dyDescent="0.3">
      <c r="A42" s="5" t="s">
        <v>7</v>
      </c>
      <c r="B42" s="6"/>
      <c r="C42" s="13">
        <v>193958</v>
      </c>
      <c r="D42" s="14">
        <v>292407</v>
      </c>
      <c r="E42" s="14">
        <v>385323</v>
      </c>
      <c r="F42" s="14">
        <v>311761</v>
      </c>
      <c r="G42" s="36">
        <v>127623</v>
      </c>
      <c r="H42" s="14">
        <v>107274</v>
      </c>
      <c r="I42" s="36">
        <v>174169.45300000001</v>
      </c>
      <c r="J42" s="36">
        <v>183179.85200000001</v>
      </c>
      <c r="K42" s="15">
        <v>271536.49400000006</v>
      </c>
      <c r="L42" s="14">
        <v>40202.628000000004</v>
      </c>
      <c r="M42" s="160">
        <v>60885.403000000006</v>
      </c>
      <c r="O42" s="134">
        <f t="shared" ref="O42:V42" si="37">C42/C45</f>
        <v>7.5949698195122723E-3</v>
      </c>
      <c r="P42" s="386">
        <f t="shared" si="37"/>
        <v>1.0554179326084859E-2</v>
      </c>
      <c r="Q42" s="387">
        <f t="shared" si="37"/>
        <v>1.3272505508639358E-2</v>
      </c>
      <c r="R42" s="387">
        <f t="shared" si="37"/>
        <v>9.2338642176114129E-3</v>
      </c>
      <c r="S42" s="387">
        <f t="shared" si="37"/>
        <v>7.1437187606090431E-3</v>
      </c>
      <c r="T42" s="388">
        <f t="shared" si="37"/>
        <v>6.0908047380798958E-3</v>
      </c>
      <c r="U42" s="388">
        <f t="shared" si="37"/>
        <v>6.3794877385492102E-3</v>
      </c>
      <c r="V42" s="388">
        <f t="shared" si="37"/>
        <v>6.4878767869395474E-3</v>
      </c>
      <c r="W42" s="27">
        <f>K42/K45</f>
        <v>7.5279248179276831E-3</v>
      </c>
      <c r="X42" s="134">
        <f>L42/L45</f>
        <v>4.9519226489463655E-3</v>
      </c>
      <c r="Y42" s="22">
        <f>M42/M45</f>
        <v>6.8652932567978657E-3</v>
      </c>
      <c r="AA42" s="64">
        <f t="shared" si="2"/>
        <v>0.5144632584715606</v>
      </c>
      <c r="AB42" s="129">
        <f t="shared" si="3"/>
        <v>0.19133706078515003</v>
      </c>
    </row>
    <row r="43" spans="1:28" ht="20.100000000000001" customHeight="1" x14ac:dyDescent="0.25">
      <c r="A43" s="24"/>
      <c r="B43" t="s">
        <v>84</v>
      </c>
      <c r="C43" s="10">
        <v>189421</v>
      </c>
      <c r="D43" s="11">
        <v>287006</v>
      </c>
      <c r="E43" s="11">
        <v>380934</v>
      </c>
      <c r="F43" s="11">
        <v>306722</v>
      </c>
      <c r="G43" s="35">
        <v>124443</v>
      </c>
      <c r="H43" s="11">
        <v>106586</v>
      </c>
      <c r="I43" s="35">
        <v>164772.61600000001</v>
      </c>
      <c r="J43" s="35">
        <v>181181.266</v>
      </c>
      <c r="K43" s="12">
        <v>268390.02300000004</v>
      </c>
      <c r="L43" s="11">
        <v>39734.399000000005</v>
      </c>
      <c r="M43" s="161">
        <v>60535.745000000003</v>
      </c>
      <c r="O43" s="77">
        <f t="shared" ref="O43:V43" si="38">C43/C42</f>
        <v>0.97660833788758394</v>
      </c>
      <c r="P43" s="389">
        <f t="shared" si="38"/>
        <v>0.98152916995831152</v>
      </c>
      <c r="Q43" s="390">
        <f t="shared" si="38"/>
        <v>0.98860955613861612</v>
      </c>
      <c r="R43" s="390">
        <f t="shared" si="38"/>
        <v>0.98383697768482914</v>
      </c>
      <c r="S43" s="390">
        <f t="shared" si="38"/>
        <v>0.97508286123974519</v>
      </c>
      <c r="T43" s="391">
        <f t="shared" si="38"/>
        <v>0.99358651677013998</v>
      </c>
      <c r="U43" s="391">
        <f t="shared" si="38"/>
        <v>0.9460477320325511</v>
      </c>
      <c r="V43" s="391">
        <f t="shared" si="38"/>
        <v>0.98908948785481055</v>
      </c>
      <c r="W43" s="172">
        <f>K43/K42</f>
        <v>0.98841234578214732</v>
      </c>
      <c r="X43" s="77">
        <f>L43/L42</f>
        <v>0.98835327382080596</v>
      </c>
      <c r="Y43" s="19">
        <f>M43/M42</f>
        <v>0.99425711282554863</v>
      </c>
      <c r="AA43" s="107">
        <f t="shared" si="2"/>
        <v>0.52350976794691162</v>
      </c>
      <c r="AB43" s="104">
        <f t="shared" si="3"/>
        <v>0.59038390047426725</v>
      </c>
    </row>
    <row r="44" spans="1:28" ht="20.100000000000001" customHeight="1" thickBot="1" x14ac:dyDescent="0.3">
      <c r="A44" s="24"/>
      <c r="B44" t="s">
        <v>85</v>
      </c>
      <c r="C44" s="10">
        <v>4537</v>
      </c>
      <c r="D44" s="11">
        <v>5401</v>
      </c>
      <c r="E44" s="11">
        <v>4389</v>
      </c>
      <c r="F44" s="11">
        <v>5039</v>
      </c>
      <c r="G44" s="35">
        <v>3180</v>
      </c>
      <c r="H44" s="11">
        <v>688</v>
      </c>
      <c r="I44" s="35">
        <v>9396.8369999999995</v>
      </c>
      <c r="J44" s="35">
        <v>1998.586</v>
      </c>
      <c r="K44" s="12">
        <v>3146.471</v>
      </c>
      <c r="L44" s="11">
        <v>468.22900000000004</v>
      </c>
      <c r="M44" s="161">
        <v>349.65800000000002</v>
      </c>
      <c r="O44" s="77">
        <f t="shared" ref="O44:V44" si="39">C44/C42</f>
        <v>2.3391662112416091E-2</v>
      </c>
      <c r="P44" s="392">
        <f t="shared" si="39"/>
        <v>1.8470830041688469E-2</v>
      </c>
      <c r="Q44" s="393">
        <f t="shared" si="39"/>
        <v>1.1390443861383825E-2</v>
      </c>
      <c r="R44" s="393">
        <f t="shared" si="39"/>
        <v>1.6163022315170916E-2</v>
      </c>
      <c r="S44" s="393">
        <f t="shared" si="39"/>
        <v>2.4917138760254812E-2</v>
      </c>
      <c r="T44" s="394">
        <f t="shared" si="39"/>
        <v>6.4134832298599845E-3</v>
      </c>
      <c r="U44" s="394">
        <f t="shared" si="39"/>
        <v>5.3952267967448911E-2</v>
      </c>
      <c r="V44" s="394">
        <f t="shared" si="39"/>
        <v>1.0910512145189417E-2</v>
      </c>
      <c r="W44" s="172">
        <f>K44/K42</f>
        <v>1.158765421785257E-2</v>
      </c>
      <c r="X44" s="77">
        <f>L44/L42</f>
        <v>1.1646726179194057E-2</v>
      </c>
      <c r="Y44" s="94">
        <f>M44/M42</f>
        <v>5.7428871744513209E-3</v>
      </c>
      <c r="AA44" s="105">
        <f t="shared" si="2"/>
        <v>-0.25323292662351116</v>
      </c>
      <c r="AB44" s="104">
        <f t="shared" si="3"/>
        <v>-0.59038390047427358</v>
      </c>
    </row>
    <row r="45" spans="1:28" ht="20.100000000000001" customHeight="1" thickBot="1" x14ac:dyDescent="0.3">
      <c r="A45" s="74" t="s">
        <v>20</v>
      </c>
      <c r="B45" s="100"/>
      <c r="C45" s="83">
        <f t="shared" ref="C45:F46" si="40">C7+C10+C13+C16+C18+C21+C24+C27+C30+C33+C36+C39+C42</f>
        <v>25537692</v>
      </c>
      <c r="D45" s="84">
        <f t="shared" si="40"/>
        <v>27705328</v>
      </c>
      <c r="E45" s="84">
        <f t="shared" si="40"/>
        <v>29031670</v>
      </c>
      <c r="F45" s="84">
        <f t="shared" si="40"/>
        <v>33762788</v>
      </c>
      <c r="G45" s="84">
        <f t="shared" ref="G45" si="41">G7+G10+G13+G16+G18+G21+G24+G27+G30+G33+G36+G39+G42</f>
        <v>17865065</v>
      </c>
      <c r="H45" s="84">
        <f>H7+H10+H13+H16+H18+H21+H24+H27+H30+H33+H36+H39+H42</f>
        <v>17612451</v>
      </c>
      <c r="I45" s="84">
        <f t="shared" ref="I45:K45" si="42">I7+I10+I13+I16+I18+I21+I24+I27+I30+I33+I36+I39+I42</f>
        <v>27301479.388000004</v>
      </c>
      <c r="J45" s="84">
        <f t="shared" ref="J45" si="43">J7+J10+J13+J16+J18+J21+J24+J27+J30+J33+J36+J39+J42</f>
        <v>28234175.527000006</v>
      </c>
      <c r="K45" s="84">
        <f t="shared" si="42"/>
        <v>36070564.008999988</v>
      </c>
      <c r="L45" s="190">
        <f t="shared" ref="L45:M46" si="44">L7+L10+L13+L16+L18+L21+L24+L27+L30+L33+L36+L39+L42</f>
        <v>8118589.6569999997</v>
      </c>
      <c r="M45" s="188">
        <f t="shared" si="44"/>
        <v>8868580.0770000014</v>
      </c>
      <c r="O45" s="89">
        <f>O7+O10+O13+O16+O18+O21+O24+O27+O30+O33+O36+O39+O42</f>
        <v>1</v>
      </c>
      <c r="P45" s="85">
        <f t="shared" ref="P45:X45" si="45">P7+P10+P13+P16+P18+P21+P24+P27+P30+P33+P36+P39+P42</f>
        <v>0.99999999999999978</v>
      </c>
      <c r="Q45" s="85">
        <f t="shared" si="45"/>
        <v>1</v>
      </c>
      <c r="R45" s="85">
        <f t="shared" si="45"/>
        <v>1</v>
      </c>
      <c r="S45" s="85">
        <f t="shared" ref="S45:T45" si="46">S7+S10+S13+S16+S18+S21+S24+S27+S30+S33+S36+S39+S42</f>
        <v>1.0000000000000002</v>
      </c>
      <c r="T45" s="85">
        <f t="shared" si="46"/>
        <v>0.99999999999999989</v>
      </c>
      <c r="U45" s="85">
        <f t="shared" ref="U45:V45" si="47">U7+U10+U13+U16+U18+U21+U24+U27+U30+U33+U36+U39+U42</f>
        <v>1</v>
      </c>
      <c r="V45" s="85">
        <f t="shared" si="47"/>
        <v>1</v>
      </c>
      <c r="W45" s="174">
        <f t="shared" si="45"/>
        <v>1.0000000000000002</v>
      </c>
      <c r="X45" s="398">
        <f t="shared" si="45"/>
        <v>1</v>
      </c>
      <c r="Y45" s="397">
        <f>Y7+Y10+Y13+Y16+Y18+Y21+Y24+Y27+Y30+Y33+Y36+Y39+Y42</f>
        <v>0.99999999999999978</v>
      </c>
      <c r="AA45" s="93">
        <f t="shared" si="2"/>
        <v>9.2379397369017915E-2</v>
      </c>
      <c r="AB45" s="132">
        <f t="shared" si="3"/>
        <v>-2.2204460492503131E-14</v>
      </c>
    </row>
    <row r="46" spans="1:28" ht="20.100000000000001" customHeight="1" x14ac:dyDescent="0.25">
      <c r="A46" s="24"/>
      <c r="B46" t="s">
        <v>84</v>
      </c>
      <c r="C46" s="314">
        <f t="shared" si="40"/>
        <v>13525843</v>
      </c>
      <c r="D46" s="315">
        <f t="shared" si="40"/>
        <v>14240476</v>
      </c>
      <c r="E46" s="315">
        <f t="shared" si="40"/>
        <v>15953957</v>
      </c>
      <c r="F46" s="315">
        <f t="shared" si="40"/>
        <v>18481841</v>
      </c>
      <c r="G46" s="315">
        <f t="shared" ref="G46" si="48">G8+G11+G14+G17+G19+G22+G25+G28+G31+G34+G37+G40+G43</f>
        <v>9386857</v>
      </c>
      <c r="H46" s="315">
        <f>H8+H11+H14+H17+H19+H22+H25+H28+H31+H34+H37+H40+H43</f>
        <v>9273276</v>
      </c>
      <c r="I46" s="315">
        <f t="shared" ref="I46:K46" si="49">I8+I11+I14+I17+I19+I22+I25+I28+I31+I34+I37+I40+I43</f>
        <v>14427810.685000002</v>
      </c>
      <c r="J46" s="315">
        <f t="shared" ref="J46" si="50">J8+J11+J14+J17+J19+J22+J25+J28+J31+J34+J37+J40+J43</f>
        <v>14382692.947000002</v>
      </c>
      <c r="K46" s="315">
        <f t="shared" si="49"/>
        <v>17762722.344999991</v>
      </c>
      <c r="L46" s="315">
        <f t="shared" si="44"/>
        <v>4072417.4810000006</v>
      </c>
      <c r="M46" s="189">
        <f t="shared" si="44"/>
        <v>4360098.7129999995</v>
      </c>
      <c r="O46" s="77">
        <f t="shared" ref="O46:V46" si="51">C46/C45</f>
        <v>0.52964234199394367</v>
      </c>
      <c r="P46" s="79">
        <f t="shared" si="51"/>
        <v>0.51399774079556104</v>
      </c>
      <c r="Q46" s="79">
        <f t="shared" si="51"/>
        <v>0.54953631671894865</v>
      </c>
      <c r="R46" s="79">
        <f t="shared" si="51"/>
        <v>0.54740269079674342</v>
      </c>
      <c r="S46" s="79">
        <f t="shared" si="51"/>
        <v>0.52543088984003139</v>
      </c>
      <c r="T46" s="79">
        <f t="shared" si="51"/>
        <v>0.52651820010741268</v>
      </c>
      <c r="U46" s="79">
        <f t="shared" si="51"/>
        <v>0.52846259647532334</v>
      </c>
      <c r="V46" s="79">
        <f t="shared" si="51"/>
        <v>0.50940722293257701</v>
      </c>
      <c r="W46" s="395">
        <f>K46/K45</f>
        <v>0.49244370951804367</v>
      </c>
      <c r="X46" s="375">
        <f>L46/L45</f>
        <v>0.50161637095288913</v>
      </c>
      <c r="Y46" s="78">
        <f>M46/M45</f>
        <v>0.49163436256358434</v>
      </c>
      <c r="AA46" s="107">
        <f t="shared" si="2"/>
        <v>7.0641390118322905E-2</v>
      </c>
      <c r="AB46" s="104">
        <f t="shared" si="3"/>
        <v>-0.99820083893047973</v>
      </c>
    </row>
    <row r="47" spans="1:28" ht="20.100000000000001" customHeight="1" thickBot="1" x14ac:dyDescent="0.3">
      <c r="A47" s="31"/>
      <c r="B47" s="25" t="s">
        <v>85</v>
      </c>
      <c r="C47" s="32">
        <f t="shared" ref="C47:F47" si="52">C9+C12+C15+C20+C23+C26+C29+C32+C35+C38+C41+C44</f>
        <v>12011849</v>
      </c>
      <c r="D47" s="33">
        <f t="shared" si="52"/>
        <v>13464852</v>
      </c>
      <c r="E47" s="33">
        <f t="shared" si="52"/>
        <v>13077713</v>
      </c>
      <c r="F47" s="33">
        <f t="shared" si="52"/>
        <v>15280947</v>
      </c>
      <c r="G47" s="33">
        <f t="shared" ref="G47" si="53">G9+G12+G15+G20+G23+G26+G29+G32+G35+G38+G41+G44</f>
        <v>8478208</v>
      </c>
      <c r="H47" s="33">
        <f>H9+H12+H15+H20+H23+H26+H29+H32+H35+H38+H41+H44</f>
        <v>8339175</v>
      </c>
      <c r="I47" s="33">
        <f t="shared" ref="I47:K47" si="54">I9+I12+I15+I20+I23+I26+I29+I32+I35+I38+I41+I44</f>
        <v>12873668.702999996</v>
      </c>
      <c r="J47" s="33">
        <f t="shared" ref="J47" si="55">J9+J12+J15+J20+J23+J26+J29+J32+J35+J38+J41+J44</f>
        <v>13851482.58</v>
      </c>
      <c r="K47" s="33">
        <f t="shared" si="54"/>
        <v>18307841.664000001</v>
      </c>
      <c r="L47" s="33">
        <f t="shared" ref="L47:M47" si="56">L9+L12+L15+L20+L23+L26+L29+L32+L35+L38+L41+L44</f>
        <v>4046172.1759999995</v>
      </c>
      <c r="M47" s="162">
        <f t="shared" si="56"/>
        <v>4508481.3640000001</v>
      </c>
      <c r="O47" s="147">
        <f t="shared" ref="O47:V47" si="57">C47/C45</f>
        <v>0.47035765800605628</v>
      </c>
      <c r="P47" s="80">
        <f t="shared" si="57"/>
        <v>0.48600225920443896</v>
      </c>
      <c r="Q47" s="80">
        <f t="shared" si="57"/>
        <v>0.45046368328105135</v>
      </c>
      <c r="R47" s="80">
        <f t="shared" si="57"/>
        <v>0.45259730920325658</v>
      </c>
      <c r="S47" s="80">
        <f t="shared" si="57"/>
        <v>0.47456911015996861</v>
      </c>
      <c r="T47" s="80">
        <f t="shared" si="57"/>
        <v>0.47348179989258737</v>
      </c>
      <c r="U47" s="80">
        <f t="shared" si="57"/>
        <v>0.47153740352467649</v>
      </c>
      <c r="V47" s="80">
        <f t="shared" si="57"/>
        <v>0.49059277706742282</v>
      </c>
      <c r="W47" s="396">
        <f>K47/K45</f>
        <v>0.50755629048195638</v>
      </c>
      <c r="X47" s="235">
        <f>L47/L45</f>
        <v>0.49838362904711092</v>
      </c>
      <c r="Y47" s="236">
        <f>M47/M45</f>
        <v>0.50836563743641539</v>
      </c>
      <c r="AA47" s="105">
        <f t="shared" si="2"/>
        <v>0.11425840717856803</v>
      </c>
      <c r="AB47" s="106">
        <f t="shared" si="3"/>
        <v>0.99820083893044642</v>
      </c>
    </row>
    <row r="50" spans="1:28" x14ac:dyDescent="0.25">
      <c r="A50" s="1" t="s">
        <v>22</v>
      </c>
      <c r="O50" s="1" t="s">
        <v>24</v>
      </c>
      <c r="AA50" s="1" t="str">
        <f>AA3</f>
        <v>VARIAÇÃO (JAN-MAR)</v>
      </c>
    </row>
    <row r="51" spans="1:28" ht="15.75" thickBot="1" x14ac:dyDescent="0.3"/>
    <row r="52" spans="1:28" ht="24" customHeight="1" x14ac:dyDescent="0.25">
      <c r="A52" s="480" t="s">
        <v>36</v>
      </c>
      <c r="B52" s="510"/>
      <c r="C52" s="482">
        <v>2016</v>
      </c>
      <c r="D52" s="484">
        <v>2017</v>
      </c>
      <c r="E52" s="486">
        <v>2018</v>
      </c>
      <c r="F52" s="484">
        <v>2019</v>
      </c>
      <c r="G52" s="484">
        <v>2020</v>
      </c>
      <c r="H52" s="484">
        <v>2021</v>
      </c>
      <c r="I52" s="484">
        <v>2022</v>
      </c>
      <c r="J52" s="484">
        <v>2023</v>
      </c>
      <c r="K52" s="488">
        <v>2024</v>
      </c>
      <c r="L52" s="496" t="str">
        <f>L5</f>
        <v>janeiro - março</v>
      </c>
      <c r="M52" s="497"/>
      <c r="O52" s="519">
        <v>2016</v>
      </c>
      <c r="P52" s="484">
        <v>2017</v>
      </c>
      <c r="Q52" s="484">
        <v>2018</v>
      </c>
      <c r="R52" s="488">
        <v>2019</v>
      </c>
      <c r="S52" s="492">
        <v>2020</v>
      </c>
      <c r="T52" s="488">
        <v>2021</v>
      </c>
      <c r="U52" s="492">
        <v>2022</v>
      </c>
      <c r="V52" s="492">
        <v>2023</v>
      </c>
      <c r="W52" s="488">
        <v>2024</v>
      </c>
      <c r="X52" s="496" t="str">
        <f>L52</f>
        <v>janeiro - março</v>
      </c>
      <c r="Y52" s="497"/>
      <c r="AA52" s="516" t="s">
        <v>91</v>
      </c>
      <c r="AB52" s="517"/>
    </row>
    <row r="53" spans="1:28" ht="21.75" customHeight="1" thickBot="1" x14ac:dyDescent="0.3">
      <c r="A53" s="511"/>
      <c r="B53" s="512"/>
      <c r="C53" s="513">
        <v>2016</v>
      </c>
      <c r="D53" s="498">
        <v>2017</v>
      </c>
      <c r="E53" s="507"/>
      <c r="F53" s="498"/>
      <c r="G53" s="498"/>
      <c r="H53" s="498">
        <v>2018</v>
      </c>
      <c r="I53" s="498"/>
      <c r="J53" s="498"/>
      <c r="K53" s="518"/>
      <c r="L53" s="166">
        <v>2024</v>
      </c>
      <c r="M53" s="168">
        <v>2025</v>
      </c>
      <c r="O53" s="520"/>
      <c r="P53" s="498"/>
      <c r="Q53" s="498"/>
      <c r="R53" s="518"/>
      <c r="S53" s="523"/>
      <c r="T53" s="518"/>
      <c r="U53" s="523"/>
      <c r="V53" s="523"/>
      <c r="W53" s="518"/>
      <c r="X53" s="166">
        <v>2024</v>
      </c>
      <c r="Y53" s="168">
        <v>2025</v>
      </c>
      <c r="AA53" s="130" t="s">
        <v>0</v>
      </c>
      <c r="AB53" s="131" t="s">
        <v>37</v>
      </c>
    </row>
    <row r="54" spans="1:28" ht="20.100000000000001" customHeight="1" thickBot="1" x14ac:dyDescent="0.3">
      <c r="A54" s="5" t="s">
        <v>10</v>
      </c>
      <c r="B54" s="6"/>
      <c r="C54" s="13">
        <v>39218341</v>
      </c>
      <c r="D54" s="14">
        <v>48114799</v>
      </c>
      <c r="E54" s="14">
        <v>49046966</v>
      </c>
      <c r="F54" s="14">
        <v>53546141</v>
      </c>
      <c r="G54" s="14">
        <v>29556331</v>
      </c>
      <c r="H54" s="14">
        <v>30198890</v>
      </c>
      <c r="I54" s="36">
        <v>49107448.026999995</v>
      </c>
      <c r="J54" s="36">
        <v>56915431.422000006</v>
      </c>
      <c r="K54" s="15">
        <v>83879702.149000004</v>
      </c>
      <c r="L54" s="14">
        <v>17222886.861000001</v>
      </c>
      <c r="M54" s="160">
        <v>19243647.77</v>
      </c>
      <c r="O54" s="134">
        <f t="shared" ref="O54:U54" si="58">C54/C92</f>
        <v>0.15591700650219709</v>
      </c>
      <c r="P54" s="134">
        <f t="shared" si="58"/>
        <v>0.16680384345256438</v>
      </c>
      <c r="Q54" s="134">
        <f t="shared" si="58"/>
        <v>0.15623242097362919</v>
      </c>
      <c r="R54" s="134">
        <f t="shared" si="58"/>
        <v>0.15243562295718163</v>
      </c>
      <c r="S54" s="134">
        <f t="shared" si="58"/>
        <v>0.15802169215331374</v>
      </c>
      <c r="T54" s="134">
        <f t="shared" si="58"/>
        <v>0.16094474885053112</v>
      </c>
      <c r="U54" s="134">
        <f t="shared" si="58"/>
        <v>0.15831259935198333</v>
      </c>
      <c r="V54" s="134">
        <f>J54/J92</f>
        <v>0.16622439776864792</v>
      </c>
      <c r="W54" s="134">
        <f>K54/K92</f>
        <v>0.17086250560745181</v>
      </c>
      <c r="X54" s="134">
        <f>L54/L92</f>
        <v>0.16545986956220424</v>
      </c>
      <c r="Y54" s="324">
        <f>M54/M92</f>
        <v>0.16192640570603703</v>
      </c>
      <c r="AA54" s="102">
        <f>(M54-L54)/L54</f>
        <v>0.11732997640342555</v>
      </c>
      <c r="AB54" s="101">
        <f>(Y54-X54)*100</f>
        <v>-0.35334638561672072</v>
      </c>
    </row>
    <row r="55" spans="1:28" ht="20.100000000000001" customHeight="1" x14ac:dyDescent="0.25">
      <c r="A55" s="24"/>
      <c r="B55" t="s">
        <v>84</v>
      </c>
      <c r="C55" s="10">
        <v>1318335</v>
      </c>
      <c r="D55" s="11">
        <v>1066465</v>
      </c>
      <c r="E55" s="11">
        <v>2255810</v>
      </c>
      <c r="F55" s="11">
        <v>2498668</v>
      </c>
      <c r="G55" s="11">
        <v>1363575</v>
      </c>
      <c r="H55" s="11">
        <v>3136716</v>
      </c>
      <c r="I55" s="35">
        <v>4754682.2969999984</v>
      </c>
      <c r="J55" s="35">
        <v>5452436.0809999993</v>
      </c>
      <c r="K55" s="12">
        <v>6681637.9450000031</v>
      </c>
      <c r="L55" s="11">
        <v>1501035.477</v>
      </c>
      <c r="M55" s="161">
        <v>1487589.1139999998</v>
      </c>
      <c r="O55" s="77">
        <f t="shared" ref="O55:V55" si="59">C55/C54</f>
        <v>3.3615266897699725E-2</v>
      </c>
      <c r="P55" s="77">
        <f t="shared" si="59"/>
        <v>2.2165009979569904E-2</v>
      </c>
      <c r="Q55" s="77">
        <f t="shared" si="59"/>
        <v>4.5992855093218203E-2</v>
      </c>
      <c r="R55" s="77">
        <f t="shared" si="59"/>
        <v>4.6663829611922919E-2</v>
      </c>
      <c r="S55" s="77">
        <f t="shared" si="59"/>
        <v>4.6134785809510657E-2</v>
      </c>
      <c r="T55" s="77">
        <f t="shared" si="59"/>
        <v>0.10386858589835586</v>
      </c>
      <c r="U55" s="77">
        <f t="shared" si="59"/>
        <v>9.6822019633066747E-2</v>
      </c>
      <c r="V55" s="77">
        <f t="shared" si="59"/>
        <v>9.5798906285588181E-2</v>
      </c>
      <c r="W55" s="77">
        <f>K55/K54</f>
        <v>7.9657387589801551E-2</v>
      </c>
      <c r="X55" s="77">
        <f>L55/L54</f>
        <v>8.7153535241469168E-2</v>
      </c>
      <c r="Y55" s="325">
        <f>M55/M54</f>
        <v>7.7302865432773399E-2</v>
      </c>
      <c r="AA55" s="107">
        <f t="shared" ref="AA55:AA94" si="60">(M55-L55)/L55</f>
        <v>-8.9580580912546476E-3</v>
      </c>
      <c r="AB55" s="104">
        <f t="shared" ref="AB55:AB94" si="61">(Y55-X55)*100</f>
        <v>-0.98506698086957689</v>
      </c>
    </row>
    <row r="56" spans="1:28" ht="20.100000000000001" customHeight="1" thickBot="1" x14ac:dyDescent="0.3">
      <c r="A56" s="24"/>
      <c r="B56" t="s">
        <v>85</v>
      </c>
      <c r="C56" s="10">
        <v>37900006</v>
      </c>
      <c r="D56" s="11">
        <v>47048334</v>
      </c>
      <c r="E56" s="11">
        <v>46791156</v>
      </c>
      <c r="F56" s="11">
        <v>51047473</v>
      </c>
      <c r="G56" s="11">
        <v>28192756</v>
      </c>
      <c r="H56" s="11">
        <v>27062174</v>
      </c>
      <c r="I56" s="35">
        <v>44352765.729999997</v>
      </c>
      <c r="J56" s="35">
        <v>51462995.341000006</v>
      </c>
      <c r="K56" s="12">
        <v>77198064.203999996</v>
      </c>
      <c r="L56" s="11">
        <v>15721851.384</v>
      </c>
      <c r="M56" s="161">
        <v>17756058.655999999</v>
      </c>
      <c r="O56" s="77">
        <f t="shared" ref="O56:T56" si="62">C56/C54</f>
        <v>0.96638473310230022</v>
      </c>
      <c r="P56" s="77">
        <f t="shared" si="62"/>
        <v>0.97783499002043006</v>
      </c>
      <c r="Q56" s="77">
        <f t="shared" si="62"/>
        <v>0.95400714490678185</v>
      </c>
      <c r="R56" s="77">
        <f t="shared" si="62"/>
        <v>0.95333617038807705</v>
      </c>
      <c r="S56" s="77">
        <f t="shared" si="62"/>
        <v>0.95386521419048931</v>
      </c>
      <c r="T56" s="77">
        <f t="shared" si="62"/>
        <v>0.8961314141016441</v>
      </c>
      <c r="U56" s="77">
        <f>I56/I54</f>
        <v>0.90317798036693331</v>
      </c>
      <c r="V56" s="77">
        <f>J56/J54</f>
        <v>0.90420109371441182</v>
      </c>
      <c r="W56" s="77">
        <f>K56/K54</f>
        <v>0.92034261241019844</v>
      </c>
      <c r="X56" s="77">
        <f>L56/L54</f>
        <v>0.91284646475853071</v>
      </c>
      <c r="Y56" s="325">
        <f>M56/M54</f>
        <v>0.92269713456722657</v>
      </c>
      <c r="AA56" s="105">
        <f t="shared" si="60"/>
        <v>0.12938725995528721</v>
      </c>
      <c r="AB56" s="104">
        <f t="shared" si="61"/>
        <v>0.98506698086958666</v>
      </c>
    </row>
    <row r="57" spans="1:28" ht="20.100000000000001" customHeight="1" thickBot="1" x14ac:dyDescent="0.3">
      <c r="A57" s="5" t="s">
        <v>17</v>
      </c>
      <c r="B57" s="6"/>
      <c r="C57" s="13">
        <v>1924359</v>
      </c>
      <c r="D57" s="14">
        <v>2915898</v>
      </c>
      <c r="E57" s="14">
        <v>1715135</v>
      </c>
      <c r="F57" s="14">
        <v>1891261</v>
      </c>
      <c r="G57" s="14">
        <v>999405</v>
      </c>
      <c r="H57" s="14">
        <v>873317</v>
      </c>
      <c r="I57" s="36">
        <v>1442125.8470000005</v>
      </c>
      <c r="J57" s="36">
        <v>1621309.7000000002</v>
      </c>
      <c r="K57" s="15">
        <v>1936770.4439999997</v>
      </c>
      <c r="L57" s="14">
        <v>426838.12800000003</v>
      </c>
      <c r="M57" s="160">
        <v>403232.58199999999</v>
      </c>
      <c r="O57" s="134">
        <f t="shared" ref="O57:V57" si="63">C57/C92</f>
        <v>7.6505096101735018E-3</v>
      </c>
      <c r="P57" s="134">
        <f t="shared" si="63"/>
        <v>1.010880235653994E-2</v>
      </c>
      <c r="Q57" s="134">
        <f t="shared" si="63"/>
        <v>5.4633286255995018E-3</v>
      </c>
      <c r="R57" s="134">
        <f t="shared" si="63"/>
        <v>5.3840583714449622E-3</v>
      </c>
      <c r="S57" s="134">
        <f t="shared" si="63"/>
        <v>5.3432771898001318E-3</v>
      </c>
      <c r="T57" s="134">
        <f t="shared" si="63"/>
        <v>4.6543361438748012E-3</v>
      </c>
      <c r="U57" s="134">
        <f t="shared" si="63"/>
        <v>4.6491255523138635E-3</v>
      </c>
      <c r="V57" s="134">
        <f t="shared" si="63"/>
        <v>4.7351170279418221E-3</v>
      </c>
      <c r="W57" s="134">
        <f>K57/K92</f>
        <v>3.9451910577896826E-3</v>
      </c>
      <c r="X57" s="134">
        <f>L57/L92</f>
        <v>4.1006238706113645E-3</v>
      </c>
      <c r="Y57" s="324">
        <f>M57/M92</f>
        <v>3.393015890085835E-3</v>
      </c>
      <c r="AA57" s="102">
        <f t="shared" si="60"/>
        <v>-5.530327412550181E-2</v>
      </c>
      <c r="AB57" s="101">
        <f t="shared" si="61"/>
        <v>-7.0760798052552948E-2</v>
      </c>
    </row>
    <row r="58" spans="1:28" ht="20.100000000000001" customHeight="1" x14ac:dyDescent="0.25">
      <c r="A58" s="24"/>
      <c r="B58" t="s">
        <v>84</v>
      </c>
      <c r="C58" s="10">
        <v>1906735</v>
      </c>
      <c r="D58" s="11">
        <v>2806443</v>
      </c>
      <c r="E58" s="11">
        <v>1423090</v>
      </c>
      <c r="F58" s="11">
        <v>1302747</v>
      </c>
      <c r="G58" s="11">
        <v>682544</v>
      </c>
      <c r="H58" s="11">
        <v>519185</v>
      </c>
      <c r="I58" s="35">
        <v>924246.90400000056</v>
      </c>
      <c r="J58" s="35">
        <v>1037499.1830000002</v>
      </c>
      <c r="K58" s="12">
        <v>1081329.2119999998</v>
      </c>
      <c r="L58" s="11">
        <v>220998.446</v>
      </c>
      <c r="M58" s="161">
        <v>176770.872</v>
      </c>
      <c r="O58" s="77">
        <f t="shared" ref="O58:V58" si="64">C58/C57</f>
        <v>0.99084162570497503</v>
      </c>
      <c r="P58" s="77">
        <f t="shared" si="64"/>
        <v>0.96246267873567592</v>
      </c>
      <c r="Q58" s="77">
        <f t="shared" si="64"/>
        <v>0.82972477385162102</v>
      </c>
      <c r="R58" s="77">
        <f t="shared" si="64"/>
        <v>0.68882454616258681</v>
      </c>
      <c r="S58" s="77">
        <f t="shared" si="64"/>
        <v>0.68295035546149963</v>
      </c>
      <c r="T58" s="77">
        <f t="shared" si="64"/>
        <v>0.59449775969092555</v>
      </c>
      <c r="U58" s="77">
        <f t="shared" si="64"/>
        <v>0.64089199005945019</v>
      </c>
      <c r="V58" s="77">
        <f t="shared" si="64"/>
        <v>0.63991425142278502</v>
      </c>
      <c r="W58" s="77">
        <f>K58/K57</f>
        <v>0.55831563071911483</v>
      </c>
      <c r="X58" s="77">
        <f>L58/L57</f>
        <v>0.51775704067374217</v>
      </c>
      <c r="Y58" s="325">
        <f>M58/M57</f>
        <v>0.4383843962291718</v>
      </c>
      <c r="AA58" s="107">
        <f t="shared" si="60"/>
        <v>-0.20012617645284253</v>
      </c>
      <c r="AB58" s="104">
        <f t="shared" si="61"/>
        <v>-7.9372644444570373</v>
      </c>
    </row>
    <row r="59" spans="1:28" ht="20.100000000000001" customHeight="1" thickBot="1" x14ac:dyDescent="0.3">
      <c r="A59" s="24"/>
      <c r="B59" t="s">
        <v>85</v>
      </c>
      <c r="C59" s="10">
        <v>17624</v>
      </c>
      <c r="D59" s="11">
        <v>109455</v>
      </c>
      <c r="E59" s="11">
        <v>292045</v>
      </c>
      <c r="F59" s="11">
        <v>588514</v>
      </c>
      <c r="G59" s="11">
        <v>316861</v>
      </c>
      <c r="H59" s="11">
        <v>354132</v>
      </c>
      <c r="I59" s="35">
        <v>517878.94300000003</v>
      </c>
      <c r="J59" s="35">
        <v>583810.51699999999</v>
      </c>
      <c r="K59" s="12">
        <v>855441.23199999984</v>
      </c>
      <c r="L59" s="11">
        <v>205839.682</v>
      </c>
      <c r="M59" s="161">
        <v>226461.71</v>
      </c>
      <c r="O59" s="77">
        <f t="shared" ref="O59:V59" si="65">C59/C57</f>
        <v>9.1583742950249927E-3</v>
      </c>
      <c r="P59" s="77">
        <f t="shared" si="65"/>
        <v>3.7537321264324061E-2</v>
      </c>
      <c r="Q59" s="77">
        <f t="shared" si="65"/>
        <v>0.17027522614837898</v>
      </c>
      <c r="R59" s="77">
        <f t="shared" si="65"/>
        <v>0.31117545383741324</v>
      </c>
      <c r="S59" s="77">
        <f t="shared" si="65"/>
        <v>0.31704964453850043</v>
      </c>
      <c r="T59" s="77">
        <f t="shared" si="65"/>
        <v>0.4055022403090745</v>
      </c>
      <c r="U59" s="77">
        <f t="shared" si="65"/>
        <v>0.35910800994054981</v>
      </c>
      <c r="V59" s="77">
        <f t="shared" si="65"/>
        <v>0.36008574857721504</v>
      </c>
      <c r="W59" s="77">
        <f>K59/K57</f>
        <v>0.44168436928088523</v>
      </c>
      <c r="X59" s="77">
        <f>L59/L57</f>
        <v>0.48224295932625771</v>
      </c>
      <c r="Y59" s="325">
        <f>M59/M57</f>
        <v>0.5616156037708282</v>
      </c>
      <c r="AA59" s="105">
        <f t="shared" si="60"/>
        <v>0.10018490020792002</v>
      </c>
      <c r="AB59" s="104">
        <f t="shared" si="61"/>
        <v>7.9372644444570479</v>
      </c>
    </row>
    <row r="60" spans="1:28" ht="20.100000000000001" customHeight="1" thickBot="1" x14ac:dyDescent="0.3">
      <c r="A60" s="5" t="s">
        <v>14</v>
      </c>
      <c r="B60" s="6"/>
      <c r="C60" s="13">
        <v>45568148</v>
      </c>
      <c r="D60" s="14">
        <v>61332118</v>
      </c>
      <c r="E60" s="14">
        <v>64429780</v>
      </c>
      <c r="F60" s="14">
        <v>74767147</v>
      </c>
      <c r="G60" s="14">
        <v>44240397</v>
      </c>
      <c r="H60" s="14">
        <v>46476357</v>
      </c>
      <c r="I60" s="36">
        <v>76607549.681000009</v>
      </c>
      <c r="J60" s="36">
        <v>81467125.676999986</v>
      </c>
      <c r="K60" s="15">
        <v>118020338.74100001</v>
      </c>
      <c r="L60" s="14">
        <v>25799750.816000007</v>
      </c>
      <c r="M60" s="160">
        <v>27888078.583999995</v>
      </c>
      <c r="O60" s="134">
        <f t="shared" ref="O60:V60" si="66">C60/C92</f>
        <v>0.181161391503253</v>
      </c>
      <c r="P60" s="134">
        <f t="shared" si="66"/>
        <v>0.21262549614903734</v>
      </c>
      <c r="Q60" s="134">
        <f t="shared" si="66"/>
        <v>0.20523227700156449</v>
      </c>
      <c r="R60" s="134">
        <f t="shared" si="66"/>
        <v>0.21284776861279647</v>
      </c>
      <c r="S60" s="134">
        <f t="shared" si="66"/>
        <v>0.23652943917411076</v>
      </c>
      <c r="T60" s="134">
        <f t="shared" si="66"/>
        <v>0.24769538234195443</v>
      </c>
      <c r="U60" s="134">
        <f t="shared" si="66"/>
        <v>0.24696743176955954</v>
      </c>
      <c r="V60" s="134">
        <f t="shared" si="66"/>
        <v>0.23792886331996843</v>
      </c>
      <c r="W60" s="134">
        <f>K60/K92</f>
        <v>0.24040680013511329</v>
      </c>
      <c r="X60" s="134">
        <f>L60/L92</f>
        <v>0.24785760013434099</v>
      </c>
      <c r="Y60" s="324">
        <f>M60/M92</f>
        <v>0.23466529740762479</v>
      </c>
      <c r="AA60" s="102">
        <f t="shared" si="60"/>
        <v>8.0943718522462932E-2</v>
      </c>
      <c r="AB60" s="101">
        <f t="shared" si="61"/>
        <v>-1.3192302726716205</v>
      </c>
    </row>
    <row r="61" spans="1:28" ht="20.100000000000001" customHeight="1" x14ac:dyDescent="0.25">
      <c r="A61" s="24"/>
      <c r="B61" t="s">
        <v>84</v>
      </c>
      <c r="C61" s="10">
        <v>4042105</v>
      </c>
      <c r="D61" s="11">
        <v>3394621</v>
      </c>
      <c r="E61" s="11">
        <v>2829257</v>
      </c>
      <c r="F61" s="11">
        <v>1593305</v>
      </c>
      <c r="G61" s="11">
        <v>712835</v>
      </c>
      <c r="H61" s="11">
        <v>1006075</v>
      </c>
      <c r="I61" s="35">
        <v>1816585.1779999998</v>
      </c>
      <c r="J61" s="35">
        <v>1788599.7320000003</v>
      </c>
      <c r="K61" s="12">
        <v>1562179.4320000005</v>
      </c>
      <c r="L61" s="11">
        <v>390279.83100000006</v>
      </c>
      <c r="M61" s="161">
        <v>664063.92699999991</v>
      </c>
      <c r="O61" s="77">
        <f t="shared" ref="O61:V61" si="67">C61/C60</f>
        <v>8.8704614460082945E-2</v>
      </c>
      <c r="P61" s="77">
        <f t="shared" si="67"/>
        <v>5.5348178257923521E-2</v>
      </c>
      <c r="Q61" s="77">
        <f t="shared" si="67"/>
        <v>4.3912256102690402E-2</v>
      </c>
      <c r="R61" s="77">
        <f t="shared" si="67"/>
        <v>2.1310228675704316E-2</v>
      </c>
      <c r="S61" s="77">
        <f t="shared" si="67"/>
        <v>1.6112762279235422E-2</v>
      </c>
      <c r="T61" s="77">
        <f t="shared" si="67"/>
        <v>2.1647027971663096E-2</v>
      </c>
      <c r="U61" s="77">
        <f t="shared" si="67"/>
        <v>2.3712874064820064E-2</v>
      </c>
      <c r="V61" s="77">
        <f t="shared" si="67"/>
        <v>2.1954864825984188E-2</v>
      </c>
      <c r="W61" s="77">
        <f>K61/K60</f>
        <v>1.3236527268645288E-2</v>
      </c>
      <c r="X61" s="77">
        <f>L61/L60</f>
        <v>1.5127271336200798E-2</v>
      </c>
      <c r="Y61" s="325">
        <f>M61/M60</f>
        <v>2.3811748988006223E-2</v>
      </c>
      <c r="AA61" s="107">
        <f t="shared" si="60"/>
        <v>0.70150716038410865</v>
      </c>
      <c r="AB61" s="104">
        <f t="shared" si="61"/>
        <v>0.86844776518054245</v>
      </c>
    </row>
    <row r="62" spans="1:28" ht="20.100000000000001" customHeight="1" thickBot="1" x14ac:dyDescent="0.3">
      <c r="A62" s="24"/>
      <c r="B62" t="s">
        <v>85</v>
      </c>
      <c r="C62" s="10">
        <v>41526043</v>
      </c>
      <c r="D62" s="11">
        <v>57937497</v>
      </c>
      <c r="E62" s="11">
        <v>61600523</v>
      </c>
      <c r="F62" s="11">
        <v>73173842</v>
      </c>
      <c r="G62" s="11">
        <v>43527562</v>
      </c>
      <c r="H62" s="11">
        <v>45470282</v>
      </c>
      <c r="I62" s="35">
        <v>74790964.503000006</v>
      </c>
      <c r="J62" s="35">
        <v>79678525.944999993</v>
      </c>
      <c r="K62" s="12">
        <v>116458159.30900002</v>
      </c>
      <c r="L62" s="11">
        <v>25409470.985000007</v>
      </c>
      <c r="M62" s="161">
        <v>27224014.656999994</v>
      </c>
      <c r="O62" s="77">
        <f t="shared" ref="O62:V62" si="68">C62/C60</f>
        <v>0.91129538553991707</v>
      </c>
      <c r="P62" s="77">
        <f t="shared" si="68"/>
        <v>0.94465182174207651</v>
      </c>
      <c r="Q62" s="77">
        <f t="shared" si="68"/>
        <v>0.95608774389730955</v>
      </c>
      <c r="R62" s="77">
        <f t="shared" si="68"/>
        <v>0.97868977132429569</v>
      </c>
      <c r="S62" s="77">
        <f t="shared" si="68"/>
        <v>0.98388723772076458</v>
      </c>
      <c r="T62" s="77">
        <f>H62/H60</f>
        <v>0.97835297202833693</v>
      </c>
      <c r="U62" s="77">
        <f t="shared" si="68"/>
        <v>0.97628712593517986</v>
      </c>
      <c r="V62" s="77">
        <f t="shared" si="68"/>
        <v>0.97804513517401592</v>
      </c>
      <c r="W62" s="77">
        <f>K62/K60</f>
        <v>0.98676347273135478</v>
      </c>
      <c r="X62" s="77">
        <f>L62/L60</f>
        <v>0.98487272866379916</v>
      </c>
      <c r="Y62" s="325">
        <f>M62/M60</f>
        <v>0.97618825101199369</v>
      </c>
      <c r="AA62" s="105">
        <f t="shared" si="60"/>
        <v>7.1412099569926835E-2</v>
      </c>
      <c r="AB62" s="104">
        <f t="shared" si="61"/>
        <v>-0.86844776518054667</v>
      </c>
    </row>
    <row r="63" spans="1:28" ht="20.100000000000001" customHeight="1" thickBot="1" x14ac:dyDescent="0.3">
      <c r="A63" s="5" t="s">
        <v>8</v>
      </c>
      <c r="B63" s="6"/>
      <c r="C63" s="13">
        <v>253854</v>
      </c>
      <c r="D63" s="14">
        <v>145443</v>
      </c>
      <c r="E63" s="14">
        <v>425755</v>
      </c>
      <c r="F63" s="14">
        <v>319658</v>
      </c>
      <c r="G63" s="14">
        <v>70775</v>
      </c>
      <c r="H63" s="14"/>
      <c r="I63" s="36"/>
      <c r="J63" s="36"/>
      <c r="K63" s="15"/>
      <c r="L63" s="14"/>
      <c r="M63" s="160"/>
      <c r="O63" s="134">
        <f t="shared" ref="O63:V63" si="69">C63/C92</f>
        <v>1.0092256520643935E-3</v>
      </c>
      <c r="P63" s="134">
        <f t="shared" si="69"/>
        <v>5.0422015486901062E-4</v>
      </c>
      <c r="Q63" s="134">
        <f t="shared" si="69"/>
        <v>1.3561844863477896E-3</v>
      </c>
      <c r="R63" s="134">
        <f t="shared" si="69"/>
        <v>9.1000519277844444E-4</v>
      </c>
      <c r="S63" s="134">
        <f t="shared" si="69"/>
        <v>3.7839558848325183E-4</v>
      </c>
      <c r="T63" s="134">
        <f t="shared" si="69"/>
        <v>0</v>
      </c>
      <c r="U63" s="134">
        <f t="shared" si="69"/>
        <v>0</v>
      </c>
      <c r="V63" s="134">
        <f t="shared" si="69"/>
        <v>0</v>
      </c>
      <c r="W63" s="134">
        <f>K63/K92</f>
        <v>0</v>
      </c>
      <c r="X63" s="134">
        <f>L63/L92</f>
        <v>0</v>
      </c>
      <c r="Y63" s="324">
        <f>M63/M92</f>
        <v>0</v>
      </c>
      <c r="AA63" s="102"/>
      <c r="AB63" s="101">
        <f t="shared" si="61"/>
        <v>0</v>
      </c>
    </row>
    <row r="64" spans="1:28" ht="20.100000000000001" customHeight="1" thickBot="1" x14ac:dyDescent="0.3">
      <c r="A64" s="24"/>
      <c r="B64" t="s">
        <v>84</v>
      </c>
      <c r="C64" s="10">
        <v>253854</v>
      </c>
      <c r="D64" s="11">
        <v>145443</v>
      </c>
      <c r="E64" s="11">
        <v>425755</v>
      </c>
      <c r="F64" s="11">
        <v>319658</v>
      </c>
      <c r="G64" s="11">
        <v>70775</v>
      </c>
      <c r="H64" s="11"/>
      <c r="I64" s="35"/>
      <c r="J64" s="35"/>
      <c r="K64" s="12"/>
      <c r="L64" s="11"/>
      <c r="M64" s="161"/>
      <c r="O64" s="77">
        <f>C64/C63</f>
        <v>1</v>
      </c>
      <c r="P64" s="77">
        <f>D64/D63</f>
        <v>1</v>
      </c>
      <c r="Q64" s="77">
        <f>E64/E63</f>
        <v>1</v>
      </c>
      <c r="R64" s="77">
        <f>F64/F63</f>
        <v>1</v>
      </c>
      <c r="S64" s="77">
        <f t="shared" ref="S64" si="70">G64/G63</f>
        <v>1</v>
      </c>
      <c r="T64" s="77"/>
      <c r="U64" s="77"/>
      <c r="V64" s="77"/>
      <c r="W64" s="77"/>
      <c r="X64" s="77"/>
      <c r="Y64" s="325"/>
      <c r="AA64" s="154"/>
      <c r="AB64" s="104">
        <f t="shared" si="61"/>
        <v>0</v>
      </c>
    </row>
    <row r="65" spans="1:28" ht="20.100000000000001" customHeight="1" thickBot="1" x14ac:dyDescent="0.3">
      <c r="A65" s="5" t="s">
        <v>15</v>
      </c>
      <c r="B65" s="6"/>
      <c r="C65" s="13">
        <v>297926</v>
      </c>
      <c r="D65" s="14">
        <v>132592</v>
      </c>
      <c r="E65" s="14">
        <v>130092</v>
      </c>
      <c r="F65" s="14">
        <v>197628</v>
      </c>
      <c r="G65" s="14">
        <v>411712</v>
      </c>
      <c r="H65" s="14">
        <v>184114</v>
      </c>
      <c r="I65" s="36">
        <v>250033.88899999994</v>
      </c>
      <c r="J65" s="36">
        <v>245538.96800000005</v>
      </c>
      <c r="K65" s="15">
        <v>154064.68299999999</v>
      </c>
      <c r="L65" s="14">
        <v>73342.09</v>
      </c>
      <c r="M65" s="160">
        <v>14223.468000000001</v>
      </c>
      <c r="O65" s="134">
        <f t="shared" ref="O65:V65" si="71">C65/C92</f>
        <v>1.1844389358329453E-3</v>
      </c>
      <c r="P65" s="134">
        <f t="shared" si="71"/>
        <v>4.5966845275738165E-4</v>
      </c>
      <c r="Q65" s="134">
        <f t="shared" si="71"/>
        <v>4.1439032353808326E-4</v>
      </c>
      <c r="R65" s="134">
        <f t="shared" si="71"/>
        <v>5.6260912049258395E-4</v>
      </c>
      <c r="S65" s="134">
        <f t="shared" si="71"/>
        <v>2.2012010529935231E-3</v>
      </c>
      <c r="T65" s="134">
        <f t="shared" si="71"/>
        <v>9.8123412780624355E-4</v>
      </c>
      <c r="U65" s="134">
        <f t="shared" si="71"/>
        <v>8.0605929414030361E-4</v>
      </c>
      <c r="V65" s="134">
        <f t="shared" si="71"/>
        <v>7.1710898195456567E-4</v>
      </c>
      <c r="W65" s="134">
        <f>K65/K92</f>
        <v>3.1382893702027305E-4</v>
      </c>
      <c r="X65" s="134">
        <f>L65/L92</f>
        <v>7.0459573605506729E-4</v>
      </c>
      <c r="Y65" s="324">
        <f>M65/M92</f>
        <v>1.196839121897332E-4</v>
      </c>
      <c r="AA65" s="102">
        <f t="shared" si="60"/>
        <v>-0.80606677557184425</v>
      </c>
      <c r="AB65" s="101">
        <f t="shared" si="61"/>
        <v>-5.8491182386533405E-2</v>
      </c>
    </row>
    <row r="66" spans="1:28" ht="20.100000000000001" customHeight="1" x14ac:dyDescent="0.25">
      <c r="A66" s="24"/>
      <c r="B66" t="s">
        <v>84</v>
      </c>
      <c r="C66" s="10">
        <v>294731</v>
      </c>
      <c r="D66" s="11">
        <v>116660</v>
      </c>
      <c r="E66" s="11">
        <v>81543</v>
      </c>
      <c r="F66" s="11">
        <v>149470</v>
      </c>
      <c r="G66" s="11">
        <v>193943</v>
      </c>
      <c r="H66" s="11">
        <v>143750</v>
      </c>
      <c r="I66" s="35">
        <v>227322.43899999993</v>
      </c>
      <c r="J66" s="35">
        <v>210128.11000000004</v>
      </c>
      <c r="K66" s="12">
        <v>136237.20699999999</v>
      </c>
      <c r="L66" s="11">
        <v>69358.104999999996</v>
      </c>
      <c r="M66" s="161"/>
      <c r="O66" s="77">
        <f t="shared" ref="O66:V66" si="72">C66/C65</f>
        <v>0.98927586044856775</v>
      </c>
      <c r="P66" s="77">
        <f t="shared" si="72"/>
        <v>0.87984192108121151</v>
      </c>
      <c r="Q66" s="77">
        <f t="shared" si="72"/>
        <v>0.62681025735633245</v>
      </c>
      <c r="R66" s="77">
        <f t="shared" si="72"/>
        <v>0.75631995466229485</v>
      </c>
      <c r="S66" s="77">
        <f t="shared" si="72"/>
        <v>0.47106472485621015</v>
      </c>
      <c r="T66" s="77">
        <f t="shared" si="72"/>
        <v>0.78076626437967778</v>
      </c>
      <c r="U66" s="77">
        <f t="shared" si="72"/>
        <v>0.90916651302416041</v>
      </c>
      <c r="V66" s="77">
        <f t="shared" si="72"/>
        <v>0.85578314396108401</v>
      </c>
      <c r="W66" s="77">
        <f>K66/K65</f>
        <v>0.88428577106149631</v>
      </c>
      <c r="X66" s="77">
        <f>L66/L65</f>
        <v>0.94567941818947343</v>
      </c>
      <c r="Y66" s="325">
        <f>M66/M65</f>
        <v>0</v>
      </c>
      <c r="AA66" s="107">
        <f t="shared" si="60"/>
        <v>-1</v>
      </c>
      <c r="AB66" s="104">
        <f t="shared" si="61"/>
        <v>-94.567941818947347</v>
      </c>
    </row>
    <row r="67" spans="1:28" ht="20.100000000000001" customHeight="1" thickBot="1" x14ac:dyDescent="0.3">
      <c r="A67" s="24"/>
      <c r="B67" t="s">
        <v>85</v>
      </c>
      <c r="C67" s="10">
        <v>3195</v>
      </c>
      <c r="D67" s="11">
        <v>15932</v>
      </c>
      <c r="E67" s="11">
        <v>48549</v>
      </c>
      <c r="F67" s="11">
        <v>48158</v>
      </c>
      <c r="G67" s="11">
        <v>217769</v>
      </c>
      <c r="H67" s="11">
        <v>40364</v>
      </c>
      <c r="I67" s="35">
        <v>22711.45</v>
      </c>
      <c r="J67" s="35">
        <v>35410.858</v>
      </c>
      <c r="K67" s="12">
        <v>17827.475999999999</v>
      </c>
      <c r="L67" s="11">
        <v>3983.9850000000001</v>
      </c>
      <c r="M67" s="161">
        <v>14223.468000000001</v>
      </c>
      <c r="O67" s="77">
        <f t="shared" ref="O67:V67" si="73">C67/C65</f>
        <v>1.0724139551432236E-2</v>
      </c>
      <c r="P67" s="77">
        <f t="shared" si="73"/>
        <v>0.12015807891878846</v>
      </c>
      <c r="Q67" s="77">
        <f t="shared" si="73"/>
        <v>0.37318974264366755</v>
      </c>
      <c r="R67" s="77">
        <f t="shared" si="73"/>
        <v>0.24368004533770518</v>
      </c>
      <c r="S67" s="77">
        <f t="shared" si="73"/>
        <v>0.5289352751437898</v>
      </c>
      <c r="T67" s="77">
        <f t="shared" si="73"/>
        <v>0.2192337356203222</v>
      </c>
      <c r="U67" s="77">
        <f t="shared" si="73"/>
        <v>9.0833486975839525E-2</v>
      </c>
      <c r="V67" s="77">
        <f t="shared" si="73"/>
        <v>0.14421685603891596</v>
      </c>
      <c r="W67" s="77">
        <f>K67/K65</f>
        <v>0.11571422893850371</v>
      </c>
      <c r="X67" s="77">
        <f>L67/L65</f>
        <v>5.4320581810526541E-2</v>
      </c>
      <c r="Y67" s="325">
        <f>M67/M65</f>
        <v>1</v>
      </c>
      <c r="AA67" s="105">
        <f t="shared" si="60"/>
        <v>2.5701610322328019</v>
      </c>
      <c r="AB67" s="104">
        <f t="shared" si="61"/>
        <v>94.567941818947347</v>
      </c>
    </row>
    <row r="68" spans="1:28" ht="20.100000000000001" customHeight="1" thickBot="1" x14ac:dyDescent="0.3">
      <c r="A68" s="5" t="s">
        <v>18</v>
      </c>
      <c r="B68" s="6"/>
      <c r="C68" s="13">
        <v>450437</v>
      </c>
      <c r="D68" s="14">
        <v>664202</v>
      </c>
      <c r="E68" s="14">
        <v>1193621</v>
      </c>
      <c r="F68" s="14">
        <v>878489</v>
      </c>
      <c r="G68" s="14">
        <v>374089</v>
      </c>
      <c r="H68" s="14">
        <v>524405</v>
      </c>
      <c r="I68" s="36">
        <v>988216.6810000001</v>
      </c>
      <c r="J68" s="36">
        <v>901061.20999999985</v>
      </c>
      <c r="K68" s="15">
        <v>1701105.2609999999</v>
      </c>
      <c r="L68" s="14">
        <v>303705.26200000005</v>
      </c>
      <c r="M68" s="160">
        <v>509377.28299999994</v>
      </c>
      <c r="O68" s="134">
        <f t="shared" ref="O68:V68" si="74">C68/C92</f>
        <v>1.7907638841181514E-3</v>
      </c>
      <c r="P68" s="134">
        <f t="shared" si="74"/>
        <v>2.3026480154033305E-3</v>
      </c>
      <c r="Q68" s="134">
        <f t="shared" si="74"/>
        <v>3.8021169047431852E-3</v>
      </c>
      <c r="R68" s="134">
        <f t="shared" si="74"/>
        <v>2.5008901757464005E-3</v>
      </c>
      <c r="S68" s="134">
        <f t="shared" si="74"/>
        <v>2.0000512511495756E-3</v>
      </c>
      <c r="T68" s="134">
        <f t="shared" si="74"/>
        <v>2.7948123596914579E-3</v>
      </c>
      <c r="U68" s="134">
        <f t="shared" si="74"/>
        <v>3.1858131052968338E-3</v>
      </c>
      <c r="V68" s="134">
        <f t="shared" si="74"/>
        <v>2.6315948635161194E-3</v>
      </c>
      <c r="W68" s="134">
        <f>K68/K92</f>
        <v>3.4651423377752583E-3</v>
      </c>
      <c r="X68" s="134">
        <f>L68/L92</f>
        <v>2.9176893189529654E-3</v>
      </c>
      <c r="Y68" s="324">
        <f>M68/M92</f>
        <v>4.2861745117306746E-3</v>
      </c>
      <c r="AA68" s="102">
        <f t="shared" si="60"/>
        <v>0.67720927732888558</v>
      </c>
      <c r="AB68" s="101">
        <f t="shared" si="61"/>
        <v>0.13684851927777092</v>
      </c>
    </row>
    <row r="69" spans="1:28" ht="20.100000000000001" customHeight="1" x14ac:dyDescent="0.25">
      <c r="A69" s="24"/>
      <c r="B69" t="s">
        <v>84</v>
      </c>
      <c r="C69" s="10">
        <v>99201</v>
      </c>
      <c r="D69" s="11">
        <v>72764</v>
      </c>
      <c r="E69" s="11">
        <v>168245</v>
      </c>
      <c r="F69" s="11">
        <v>116918</v>
      </c>
      <c r="G69" s="11">
        <v>93762</v>
      </c>
      <c r="H69" s="11">
        <v>123610</v>
      </c>
      <c r="I69" s="35">
        <v>217301.83599999995</v>
      </c>
      <c r="J69" s="35">
        <v>205079.85800000001</v>
      </c>
      <c r="K69" s="12">
        <v>477590.76299999992</v>
      </c>
      <c r="L69" s="11">
        <v>98802.969000000012</v>
      </c>
      <c r="M69" s="161">
        <v>114330.34</v>
      </c>
      <c r="O69" s="77">
        <f t="shared" ref="O69:V69" si="75">C69/C68</f>
        <v>0.22023279615129307</v>
      </c>
      <c r="P69" s="77">
        <f t="shared" si="75"/>
        <v>0.10955101008428159</v>
      </c>
      <c r="Q69" s="77">
        <f t="shared" si="75"/>
        <v>0.14095345172378837</v>
      </c>
      <c r="R69" s="77">
        <f t="shared" si="75"/>
        <v>0.1330898850184806</v>
      </c>
      <c r="S69" s="77">
        <f t="shared" si="75"/>
        <v>0.25064089026942787</v>
      </c>
      <c r="T69" s="77">
        <f t="shared" si="75"/>
        <v>0.23571476244505679</v>
      </c>
      <c r="U69" s="77">
        <f t="shared" si="75"/>
        <v>0.21989290423645452</v>
      </c>
      <c r="V69" s="77">
        <f t="shared" si="75"/>
        <v>0.22759814286090513</v>
      </c>
      <c r="W69" s="77">
        <f>K69/K68</f>
        <v>0.28075321025063832</v>
      </c>
      <c r="X69" s="77">
        <f>L69/L68</f>
        <v>0.32532517991077808</v>
      </c>
      <c r="Y69" s="325">
        <f>M69/M68</f>
        <v>0.22445119524499879</v>
      </c>
      <c r="AA69" s="107">
        <f t="shared" si="60"/>
        <v>0.15715490290580217</v>
      </c>
      <c r="AB69" s="104">
        <f t="shared" si="61"/>
        <v>-10.087398466577929</v>
      </c>
    </row>
    <row r="70" spans="1:28" ht="20.100000000000001" customHeight="1" thickBot="1" x14ac:dyDescent="0.3">
      <c r="A70" s="24"/>
      <c r="B70" t="s">
        <v>85</v>
      </c>
      <c r="C70" s="10">
        <v>351236</v>
      </c>
      <c r="D70" s="11">
        <v>591438</v>
      </c>
      <c r="E70" s="11">
        <v>1025376</v>
      </c>
      <c r="F70" s="11">
        <v>761571</v>
      </c>
      <c r="G70" s="11">
        <v>280327</v>
      </c>
      <c r="H70" s="11">
        <v>400795</v>
      </c>
      <c r="I70" s="35">
        <v>770914.84500000009</v>
      </c>
      <c r="J70" s="35">
        <v>695981.35199999984</v>
      </c>
      <c r="K70" s="12">
        <v>1223514.4979999999</v>
      </c>
      <c r="L70" s="11">
        <v>204902.29300000003</v>
      </c>
      <c r="M70" s="161">
        <v>395046.94299999997</v>
      </c>
      <c r="O70" s="77">
        <f t="shared" ref="O70:V70" si="76">C70/C68</f>
        <v>0.7797672038487069</v>
      </c>
      <c r="P70" s="77">
        <f t="shared" si="76"/>
        <v>0.89044898991571841</v>
      </c>
      <c r="Q70" s="77">
        <f t="shared" si="76"/>
        <v>0.85904654827621163</v>
      </c>
      <c r="R70" s="77">
        <f t="shared" si="76"/>
        <v>0.86691011498151938</v>
      </c>
      <c r="S70" s="77">
        <f t="shared" si="76"/>
        <v>0.74935910973057218</v>
      </c>
      <c r="T70" s="77">
        <f t="shared" si="76"/>
        <v>0.76428523755494326</v>
      </c>
      <c r="U70" s="77">
        <f t="shared" si="76"/>
        <v>0.78010709576354542</v>
      </c>
      <c r="V70" s="77">
        <f t="shared" si="76"/>
        <v>0.77240185713909482</v>
      </c>
      <c r="W70" s="77">
        <f>K70/K68</f>
        <v>0.71924678974936163</v>
      </c>
      <c r="X70" s="77">
        <f>L70/L68</f>
        <v>0.67467482008922186</v>
      </c>
      <c r="Y70" s="325">
        <f>M70/M68</f>
        <v>0.77554880475500121</v>
      </c>
      <c r="AA70" s="105">
        <f t="shared" si="60"/>
        <v>0.92797717007490932</v>
      </c>
      <c r="AB70" s="104">
        <f t="shared" si="61"/>
        <v>10.087398466577934</v>
      </c>
    </row>
    <row r="71" spans="1:28" ht="20.100000000000001" customHeight="1" thickBot="1" x14ac:dyDescent="0.3">
      <c r="A71" s="5" t="s">
        <v>19</v>
      </c>
      <c r="B71" s="6"/>
      <c r="C71" s="13">
        <v>22521987</v>
      </c>
      <c r="D71" s="14">
        <v>17563156</v>
      </c>
      <c r="E71" s="14">
        <v>16636857</v>
      </c>
      <c r="F71" s="14">
        <v>17822821</v>
      </c>
      <c r="G71" s="14">
        <v>9399875</v>
      </c>
      <c r="H71" s="14">
        <v>8088937</v>
      </c>
      <c r="I71" s="36">
        <v>17252190.217</v>
      </c>
      <c r="J71" s="36">
        <v>19637497.964000002</v>
      </c>
      <c r="K71" s="15">
        <v>24388755.538000006</v>
      </c>
      <c r="L71" s="14">
        <v>4879561.3610000005</v>
      </c>
      <c r="M71" s="160">
        <v>5366903.1240000008</v>
      </c>
      <c r="O71" s="134">
        <f t="shared" ref="O71:V71" si="77">C71/C92</f>
        <v>8.9538738865098805E-2</v>
      </c>
      <c r="P71" s="134">
        <f t="shared" si="77"/>
        <v>6.0887751478645197E-2</v>
      </c>
      <c r="Q71" s="134">
        <f t="shared" si="77"/>
        <v>5.2994438973086935E-2</v>
      </c>
      <c r="R71" s="134">
        <f t="shared" si="77"/>
        <v>5.0738162848921999E-2</v>
      </c>
      <c r="S71" s="134">
        <f t="shared" si="77"/>
        <v>5.0256040018283391E-2</v>
      </c>
      <c r="T71" s="134">
        <f t="shared" si="77"/>
        <v>4.3109926687132163E-2</v>
      </c>
      <c r="U71" s="134">
        <f t="shared" si="77"/>
        <v>5.5617613773504423E-2</v>
      </c>
      <c r="V71" s="134">
        <f t="shared" si="77"/>
        <v>5.7352306592324251E-2</v>
      </c>
      <c r="W71" s="134">
        <f>K71/K92</f>
        <v>4.967976486692826E-2</v>
      </c>
      <c r="X71" s="134">
        <f>L71/L92</f>
        <v>4.6877831389583548E-2</v>
      </c>
      <c r="Y71" s="324">
        <f>M71/M92</f>
        <v>4.5160010359190941E-2</v>
      </c>
      <c r="AA71" s="102">
        <f t="shared" si="60"/>
        <v>9.9874092555755078E-2</v>
      </c>
      <c r="AB71" s="101">
        <f t="shared" si="61"/>
        <v>-0.17178210303926064</v>
      </c>
    </row>
    <row r="72" spans="1:28" ht="20.100000000000001" customHeight="1" x14ac:dyDescent="0.25">
      <c r="A72" s="24"/>
      <c r="B72" t="s">
        <v>84</v>
      </c>
      <c r="C72" s="10">
        <v>2470578</v>
      </c>
      <c r="D72" s="11">
        <v>917698</v>
      </c>
      <c r="E72" s="11">
        <v>2916149</v>
      </c>
      <c r="F72" s="11">
        <v>3485556</v>
      </c>
      <c r="G72" s="11">
        <v>1852665</v>
      </c>
      <c r="H72" s="11">
        <v>1629323</v>
      </c>
      <c r="I72" s="35">
        <v>2144001.0449999999</v>
      </c>
      <c r="J72" s="35">
        <v>1815119.8659999995</v>
      </c>
      <c r="K72" s="12">
        <v>852594.79300000041</v>
      </c>
      <c r="L72" s="11">
        <v>411848.44199999998</v>
      </c>
      <c r="M72" s="161">
        <v>116588.889</v>
      </c>
      <c r="O72" s="77">
        <f t="shared" ref="O72:V72" si="78">C72/C71</f>
        <v>0.109696271470186</v>
      </c>
      <c r="P72" s="77">
        <f t="shared" si="78"/>
        <v>5.2251315196425972E-2</v>
      </c>
      <c r="Q72" s="77">
        <f t="shared" si="78"/>
        <v>0.1752824466784802</v>
      </c>
      <c r="R72" s="77">
        <f t="shared" si="78"/>
        <v>0.19556702050702299</v>
      </c>
      <c r="S72" s="77">
        <f t="shared" si="78"/>
        <v>0.19709464221598691</v>
      </c>
      <c r="T72" s="77">
        <f t="shared" si="78"/>
        <v>0.201426095913468</v>
      </c>
      <c r="U72" s="77">
        <f t="shared" si="78"/>
        <v>0.12427413667670668</v>
      </c>
      <c r="V72" s="77">
        <f t="shared" si="78"/>
        <v>9.2431320391606245E-2</v>
      </c>
      <c r="W72" s="77">
        <f>K72/K71</f>
        <v>3.4958519784725237E-2</v>
      </c>
      <c r="X72" s="77">
        <f>L72/L71</f>
        <v>8.4402759086443208E-2</v>
      </c>
      <c r="Y72" s="325">
        <f>M72/M71</f>
        <v>2.1723680548402607E-2</v>
      </c>
      <c r="AA72" s="107">
        <f t="shared" si="60"/>
        <v>-0.71691312359025505</v>
      </c>
      <c r="AB72" s="104">
        <f t="shared" si="61"/>
        <v>-6.2679078538040596</v>
      </c>
    </row>
    <row r="73" spans="1:28" ht="20.100000000000001" customHeight="1" thickBot="1" x14ac:dyDescent="0.3">
      <c r="A73" s="24"/>
      <c r="B73" t="s">
        <v>85</v>
      </c>
      <c r="C73" s="10">
        <v>20051409</v>
      </c>
      <c r="D73" s="11">
        <v>16645458</v>
      </c>
      <c r="E73" s="11">
        <v>13720708</v>
      </c>
      <c r="F73" s="11">
        <v>14337265</v>
      </c>
      <c r="G73" s="11">
        <v>7547210</v>
      </c>
      <c r="H73" s="11">
        <v>6459614</v>
      </c>
      <c r="I73" s="35">
        <v>15108189.171999998</v>
      </c>
      <c r="J73" s="35">
        <v>17822378.098000001</v>
      </c>
      <c r="K73" s="12">
        <v>23536160.745000005</v>
      </c>
      <c r="L73" s="11">
        <v>4467712.9190000007</v>
      </c>
      <c r="M73" s="161">
        <v>5250314.2350000003</v>
      </c>
      <c r="O73" s="77">
        <f t="shared" ref="O73:V73" si="79">C73/C71</f>
        <v>0.89030372852981399</v>
      </c>
      <c r="P73" s="77">
        <f t="shared" si="79"/>
        <v>0.94774868480357399</v>
      </c>
      <c r="Q73" s="77">
        <f t="shared" si="79"/>
        <v>0.82471755332151986</v>
      </c>
      <c r="R73" s="77">
        <f t="shared" si="79"/>
        <v>0.80443297949297699</v>
      </c>
      <c r="S73" s="77">
        <f t="shared" si="79"/>
        <v>0.80290535778401306</v>
      </c>
      <c r="T73" s="77">
        <f t="shared" si="79"/>
        <v>0.79857390408653206</v>
      </c>
      <c r="U73" s="77">
        <f t="shared" si="79"/>
        <v>0.87572586332329316</v>
      </c>
      <c r="V73" s="77">
        <f t="shared" si="79"/>
        <v>0.90756867960839371</v>
      </c>
      <c r="W73" s="77">
        <f>K73/K71</f>
        <v>0.96504148021527469</v>
      </c>
      <c r="X73" s="77">
        <f>L73/L71</f>
        <v>0.91559724091355688</v>
      </c>
      <c r="Y73" s="325">
        <f>M73/M71</f>
        <v>0.97827631945159732</v>
      </c>
      <c r="AA73" s="105">
        <f t="shared" si="60"/>
        <v>0.1751682192183395</v>
      </c>
      <c r="AB73" s="104">
        <f t="shared" si="61"/>
        <v>6.2679078538040445</v>
      </c>
    </row>
    <row r="74" spans="1:28" ht="20.100000000000001" customHeight="1" thickBot="1" x14ac:dyDescent="0.3">
      <c r="A74" s="5" t="s">
        <v>83</v>
      </c>
      <c r="B74" s="6"/>
      <c r="C74" s="13">
        <v>1028353</v>
      </c>
      <c r="D74" s="14">
        <v>1315033</v>
      </c>
      <c r="E74" s="14">
        <v>2781088</v>
      </c>
      <c r="F74" s="14">
        <v>4402111</v>
      </c>
      <c r="G74" s="14">
        <v>3599184</v>
      </c>
      <c r="H74" s="14">
        <v>2897116</v>
      </c>
      <c r="I74" s="36">
        <v>3700905.8670000015</v>
      </c>
      <c r="J74" s="36">
        <v>4721904.8690000027</v>
      </c>
      <c r="K74" s="15">
        <v>8930244.9889999945</v>
      </c>
      <c r="L74" s="14">
        <v>1833328.4370000004</v>
      </c>
      <c r="M74" s="160">
        <v>2114191.0949999997</v>
      </c>
      <c r="O74" s="134">
        <f t="shared" ref="O74:V74" si="80">C74/C92</f>
        <v>4.0883351334915947E-3</v>
      </c>
      <c r="P74" s="134">
        <f t="shared" si="80"/>
        <v>4.5589415985496703E-3</v>
      </c>
      <c r="Q74" s="134">
        <f t="shared" si="80"/>
        <v>8.8587765282098895E-3</v>
      </c>
      <c r="R74" s="134">
        <f t="shared" si="80"/>
        <v>1.2531968132150958E-2</v>
      </c>
      <c r="S74" s="134">
        <f t="shared" si="80"/>
        <v>1.924288728702938E-2</v>
      </c>
      <c r="T74" s="134">
        <f t="shared" si="80"/>
        <v>1.5440157138585403E-2</v>
      </c>
      <c r="U74" s="134">
        <f t="shared" si="80"/>
        <v>1.1930980967278921E-2</v>
      </c>
      <c r="V74" s="134">
        <f t="shared" si="80"/>
        <v>1.379056212981598E-2</v>
      </c>
      <c r="W74" s="134">
        <f>K74/K92</f>
        <v>1.8190861381439952E-2</v>
      </c>
      <c r="X74" s="134">
        <f>L74/L92</f>
        <v>1.761274323514235E-2</v>
      </c>
      <c r="Y74" s="324">
        <f>M74/M92</f>
        <v>1.7789941339643456E-2</v>
      </c>
      <c r="AA74" s="102">
        <f t="shared" si="60"/>
        <v>0.15319822260521632</v>
      </c>
      <c r="AB74" s="101">
        <f t="shared" si="61"/>
        <v>1.7719810450110562E-2</v>
      </c>
    </row>
    <row r="75" spans="1:28" ht="20.100000000000001" customHeight="1" x14ac:dyDescent="0.25">
      <c r="A75" s="24"/>
      <c r="B75" t="s">
        <v>84</v>
      </c>
      <c r="C75" s="10">
        <v>25704</v>
      </c>
      <c r="D75" s="11">
        <v>77753</v>
      </c>
      <c r="E75" s="11">
        <v>1221353</v>
      </c>
      <c r="F75" s="11">
        <v>676255</v>
      </c>
      <c r="G75" s="11">
        <v>307849</v>
      </c>
      <c r="H75" s="11">
        <v>223838</v>
      </c>
      <c r="I75" s="35">
        <v>216956.87599999999</v>
      </c>
      <c r="J75" s="35">
        <v>157743.68299999996</v>
      </c>
      <c r="K75" s="12">
        <v>398638.60799999989</v>
      </c>
      <c r="L75" s="11">
        <v>46060.873999999989</v>
      </c>
      <c r="M75" s="161">
        <v>163439.41799999998</v>
      </c>
      <c r="O75" s="77">
        <f t="shared" ref="O75:V75" si="81">C75/C74</f>
        <v>2.499530803138611E-2</v>
      </c>
      <c r="P75" s="77">
        <f t="shared" si="81"/>
        <v>5.9126272876802333E-2</v>
      </c>
      <c r="Q75" s="77">
        <f t="shared" si="81"/>
        <v>0.43916373735746583</v>
      </c>
      <c r="R75" s="77">
        <f t="shared" si="81"/>
        <v>0.15362061520029821</v>
      </c>
      <c r="S75" s="77">
        <f t="shared" si="81"/>
        <v>8.5532998590791692E-2</v>
      </c>
      <c r="T75" s="77">
        <f t="shared" si="81"/>
        <v>7.7262353319646163E-2</v>
      </c>
      <c r="U75" s="77">
        <f t="shared" si="81"/>
        <v>5.8622640995694336E-2</v>
      </c>
      <c r="V75" s="77">
        <f t="shared" si="81"/>
        <v>3.3406789712264295E-2</v>
      </c>
      <c r="W75" s="77">
        <f>K75/K74</f>
        <v>4.4639156987409737E-2</v>
      </c>
      <c r="X75" s="77">
        <f>L75/L74</f>
        <v>2.5124180190742321E-2</v>
      </c>
      <c r="Y75" s="325">
        <f>M75/M74</f>
        <v>7.7305887053696065E-2</v>
      </c>
      <c r="AA75" s="107">
        <f t="shared" si="60"/>
        <v>2.5483351444872717</v>
      </c>
      <c r="AB75" s="104">
        <f t="shared" si="61"/>
        <v>5.2181706862953741</v>
      </c>
    </row>
    <row r="76" spans="1:28" ht="20.100000000000001" customHeight="1" thickBot="1" x14ac:dyDescent="0.3">
      <c r="A76" s="24"/>
      <c r="B76" t="s">
        <v>85</v>
      </c>
      <c r="C76" s="10">
        <v>1002649</v>
      </c>
      <c r="D76" s="11">
        <v>1237280</v>
      </c>
      <c r="E76" s="11">
        <v>1559735</v>
      </c>
      <c r="F76" s="11">
        <v>3725856</v>
      </c>
      <c r="G76" s="11">
        <v>3291335</v>
      </c>
      <c r="H76" s="11">
        <v>2673278</v>
      </c>
      <c r="I76" s="35">
        <v>3483948.9910000013</v>
      </c>
      <c r="J76" s="35">
        <v>4564161.1860000025</v>
      </c>
      <c r="K76" s="12">
        <v>8531606.3809999954</v>
      </c>
      <c r="L76" s="11">
        <v>1787267.5630000003</v>
      </c>
      <c r="M76" s="161">
        <v>1950751.6769999999</v>
      </c>
      <c r="O76" s="77">
        <f t="shared" ref="O76:V76" si="82">C76/C74</f>
        <v>0.97500469196861395</v>
      </c>
      <c r="P76" s="77">
        <f t="shared" si="82"/>
        <v>0.94087372712319772</v>
      </c>
      <c r="Q76" s="77">
        <f t="shared" si="82"/>
        <v>0.56083626264253417</v>
      </c>
      <c r="R76" s="77">
        <f t="shared" si="82"/>
        <v>0.84637938479970176</v>
      </c>
      <c r="S76" s="77">
        <f t="shared" si="82"/>
        <v>0.91446700140920834</v>
      </c>
      <c r="T76" s="77">
        <f t="shared" si="82"/>
        <v>0.92273764668035385</v>
      </c>
      <c r="U76" s="77">
        <f t="shared" si="82"/>
        <v>0.94137735900430564</v>
      </c>
      <c r="V76" s="77">
        <f t="shared" si="82"/>
        <v>0.9665932102877357</v>
      </c>
      <c r="W76" s="77">
        <f>K76/K74</f>
        <v>0.95536084301259039</v>
      </c>
      <c r="X76" s="77">
        <f>L76/L74</f>
        <v>0.97487581980925764</v>
      </c>
      <c r="Y76" s="325">
        <f>M76/M74</f>
        <v>0.92269411294630399</v>
      </c>
      <c r="AA76" s="105">
        <f t="shared" si="60"/>
        <v>9.147153866854997E-2</v>
      </c>
      <c r="AB76" s="104">
        <f t="shared" si="61"/>
        <v>-5.2181706862953643</v>
      </c>
    </row>
    <row r="77" spans="1:28" ht="20.100000000000001" customHeight="1" thickBot="1" x14ac:dyDescent="0.3">
      <c r="A77" s="5" t="s">
        <v>9</v>
      </c>
      <c r="B77" s="6"/>
      <c r="C77" s="13">
        <v>7851825</v>
      </c>
      <c r="D77" s="14">
        <v>8951873</v>
      </c>
      <c r="E77" s="14">
        <v>10247540</v>
      </c>
      <c r="F77" s="14">
        <v>8485256</v>
      </c>
      <c r="G77" s="14">
        <v>3393417</v>
      </c>
      <c r="H77" s="14">
        <v>7405766</v>
      </c>
      <c r="I77" s="36">
        <v>13695972.565000001</v>
      </c>
      <c r="J77" s="36">
        <v>11984552.796999998</v>
      </c>
      <c r="K77" s="15">
        <v>13059868.481000001</v>
      </c>
      <c r="L77" s="14">
        <v>3430376.392</v>
      </c>
      <c r="M77" s="160">
        <v>2817452.0290000001</v>
      </c>
      <c r="O77" s="134">
        <f t="shared" ref="O77:V77" si="83">C77/C92</f>
        <v>3.121582959307518E-2</v>
      </c>
      <c r="P77" s="134">
        <f t="shared" si="83"/>
        <v>3.1034252527984949E-2</v>
      </c>
      <c r="Q77" s="134">
        <f t="shared" si="83"/>
        <v>3.2642141069930894E-2</v>
      </c>
      <c r="R77" s="134">
        <f t="shared" si="83"/>
        <v>2.415590106318144E-2</v>
      </c>
      <c r="S77" s="134">
        <f t="shared" si="83"/>
        <v>1.814276259532421E-2</v>
      </c>
      <c r="T77" s="134">
        <f t="shared" si="83"/>
        <v>3.9468972168043348E-2</v>
      </c>
      <c r="U77" s="134">
        <f t="shared" si="83"/>
        <v>4.4153078698499416E-2</v>
      </c>
      <c r="V77" s="134">
        <f t="shared" si="83"/>
        <v>3.5001492941997739E-2</v>
      </c>
      <c r="W77" s="134">
        <f>K77/K92</f>
        <v>2.6602882394641984E-2</v>
      </c>
      <c r="X77" s="134">
        <f>L77/L92</f>
        <v>3.2955545429195786E-2</v>
      </c>
      <c r="Y77" s="324">
        <f>M77/M92</f>
        <v>2.3707557203181504E-2</v>
      </c>
      <c r="AA77" s="102">
        <f t="shared" si="60"/>
        <v>-0.17867554255253279</v>
      </c>
      <c r="AB77" s="101">
        <f t="shared" si="61"/>
        <v>-0.92479882260142821</v>
      </c>
    </row>
    <row r="78" spans="1:28" ht="20.100000000000001" customHeight="1" x14ac:dyDescent="0.25">
      <c r="A78" s="24"/>
      <c r="B78" t="s">
        <v>84</v>
      </c>
      <c r="C78" s="10">
        <v>6139353</v>
      </c>
      <c r="D78" s="11">
        <v>7845497</v>
      </c>
      <c r="E78" s="11">
        <v>8965090</v>
      </c>
      <c r="F78" s="11">
        <v>6764909</v>
      </c>
      <c r="G78" s="11">
        <v>2835813</v>
      </c>
      <c r="H78" s="11">
        <v>5404456</v>
      </c>
      <c r="I78" s="35">
        <v>10901720.323000001</v>
      </c>
      <c r="J78" s="35">
        <v>8877233.6959999986</v>
      </c>
      <c r="K78" s="12">
        <v>10421810.427000001</v>
      </c>
      <c r="L78" s="11">
        <v>2680425.0769999996</v>
      </c>
      <c r="M78" s="161">
        <v>2156654.3560000001</v>
      </c>
      <c r="O78" s="77">
        <f t="shared" ref="O78:V78" si="84">C78/C77</f>
        <v>0.78190140508735229</v>
      </c>
      <c r="P78" s="77">
        <f t="shared" si="84"/>
        <v>0.87640843430196114</v>
      </c>
      <c r="Q78" s="77">
        <f t="shared" si="84"/>
        <v>0.87485289152323387</v>
      </c>
      <c r="R78" s="77">
        <f t="shared" si="84"/>
        <v>0.79725455543120916</v>
      </c>
      <c r="S78" s="77">
        <f t="shared" si="84"/>
        <v>0.8356806723134822</v>
      </c>
      <c r="T78" s="77">
        <f t="shared" si="84"/>
        <v>0.72976326824260984</v>
      </c>
      <c r="U78" s="77">
        <f t="shared" si="84"/>
        <v>0.79598000589306817</v>
      </c>
      <c r="V78" s="77">
        <f t="shared" si="84"/>
        <v>0.74072298285691296</v>
      </c>
      <c r="W78" s="77">
        <f>K78/K77</f>
        <v>0.79800270899833736</v>
      </c>
      <c r="X78" s="77">
        <f>L78/L77</f>
        <v>0.78137929215319746</v>
      </c>
      <c r="Y78" s="325">
        <f>M78/M77</f>
        <v>0.76546267116585576</v>
      </c>
      <c r="AA78" s="107">
        <f t="shared" si="60"/>
        <v>-0.1954058427129092</v>
      </c>
      <c r="AB78" s="104">
        <f t="shared" si="61"/>
        <v>-1.5916620987341701</v>
      </c>
    </row>
    <row r="79" spans="1:28" ht="20.100000000000001" customHeight="1" thickBot="1" x14ac:dyDescent="0.3">
      <c r="A79" s="24"/>
      <c r="B79" t="s">
        <v>85</v>
      </c>
      <c r="C79" s="10">
        <v>1712472</v>
      </c>
      <c r="D79" s="11">
        <v>1106376</v>
      </c>
      <c r="E79" s="11">
        <v>1282450</v>
      </c>
      <c r="F79" s="11">
        <v>1720347</v>
      </c>
      <c r="G79" s="11">
        <v>557604</v>
      </c>
      <c r="H79" s="11">
        <v>2001310</v>
      </c>
      <c r="I79" s="35">
        <v>2794252.2419999996</v>
      </c>
      <c r="J79" s="35">
        <v>3107319.1009999989</v>
      </c>
      <c r="K79" s="12">
        <v>2638058.0539999995</v>
      </c>
      <c r="L79" s="11">
        <v>749951.31500000018</v>
      </c>
      <c r="M79" s="161">
        <v>660797.67300000007</v>
      </c>
      <c r="O79" s="77">
        <f t="shared" ref="O79:V79" si="85">C79/C77</f>
        <v>0.21809859491264769</v>
      </c>
      <c r="P79" s="77">
        <f t="shared" si="85"/>
        <v>0.12359156569803884</v>
      </c>
      <c r="Q79" s="77">
        <f t="shared" si="85"/>
        <v>0.12514710847676613</v>
      </c>
      <c r="R79" s="77">
        <f t="shared" si="85"/>
        <v>0.20274544456879084</v>
      </c>
      <c r="S79" s="77">
        <f t="shared" si="85"/>
        <v>0.16431932768651775</v>
      </c>
      <c r="T79" s="77">
        <f t="shared" si="85"/>
        <v>0.2702367317573901</v>
      </c>
      <c r="U79" s="77">
        <f t="shared" si="85"/>
        <v>0.20401999410693178</v>
      </c>
      <c r="V79" s="77">
        <f t="shared" si="85"/>
        <v>0.25927701714308693</v>
      </c>
      <c r="W79" s="77">
        <f>K79/K77</f>
        <v>0.20199729100166269</v>
      </c>
      <c r="X79" s="77">
        <f>L79/L77</f>
        <v>0.21862070784680243</v>
      </c>
      <c r="Y79" s="325">
        <f>M79/M77</f>
        <v>0.2345373288341443</v>
      </c>
      <c r="AA79" s="105">
        <f t="shared" si="60"/>
        <v>-0.1188792395143678</v>
      </c>
      <c r="AB79" s="104">
        <f t="shared" si="61"/>
        <v>1.5916620987341867</v>
      </c>
    </row>
    <row r="80" spans="1:28" ht="20.100000000000001" customHeight="1" thickBot="1" x14ac:dyDescent="0.3">
      <c r="A80" s="5" t="s">
        <v>12</v>
      </c>
      <c r="B80" s="6"/>
      <c r="C80" s="13">
        <v>9409422</v>
      </c>
      <c r="D80" s="14">
        <v>10124791</v>
      </c>
      <c r="E80" s="14">
        <v>9134337</v>
      </c>
      <c r="F80" s="14">
        <v>17452801</v>
      </c>
      <c r="G80" s="14">
        <v>10781989</v>
      </c>
      <c r="H80" s="14">
        <v>10162431</v>
      </c>
      <c r="I80" s="36">
        <v>17413350.716000002</v>
      </c>
      <c r="J80" s="36">
        <v>17643399.101000015</v>
      </c>
      <c r="K80" s="15">
        <v>21180178.367000017</v>
      </c>
      <c r="L80" s="14">
        <v>5152661.1669999994</v>
      </c>
      <c r="M80" s="160">
        <v>4588122.5839999998</v>
      </c>
      <c r="O80" s="134">
        <f t="shared" ref="O80:V80" si="86">C80/C92</f>
        <v>3.7408234865312542E-2</v>
      </c>
      <c r="P80" s="134">
        <f t="shared" si="86"/>
        <v>3.5100511444595923E-2</v>
      </c>
      <c r="Q80" s="134">
        <f t="shared" si="86"/>
        <v>2.9096184736462541E-2</v>
      </c>
      <c r="R80" s="134">
        <f t="shared" si="86"/>
        <v>4.968478667366006E-2</v>
      </c>
      <c r="S80" s="134">
        <f t="shared" si="86"/>
        <v>5.7645454930059313E-2</v>
      </c>
      <c r="T80" s="134">
        <f t="shared" si="86"/>
        <v>5.4160596796963459E-2</v>
      </c>
      <c r="U80" s="134">
        <f t="shared" si="86"/>
        <v>5.613716301775603E-2</v>
      </c>
      <c r="V80" s="134">
        <f t="shared" si="86"/>
        <v>5.152843994822124E-2</v>
      </c>
      <c r="W80" s="134">
        <f>K80/K92</f>
        <v>4.3143910293934128E-2</v>
      </c>
      <c r="X80" s="134">
        <f>L80/L92</f>
        <v>4.9501494811570367E-2</v>
      </c>
      <c r="Y80" s="324">
        <f>M80/M92</f>
        <v>3.8606931900095516E-2</v>
      </c>
      <c r="AA80" s="102">
        <f t="shared" si="60"/>
        <v>-0.10956252792548501</v>
      </c>
      <c r="AB80" s="101">
        <f t="shared" si="61"/>
        <v>-1.089456291147485</v>
      </c>
    </row>
    <row r="81" spans="1:28" ht="20.100000000000001" customHeight="1" x14ac:dyDescent="0.25">
      <c r="A81" s="24"/>
      <c r="B81" t="s">
        <v>84</v>
      </c>
      <c r="C81" s="10">
        <v>8254834</v>
      </c>
      <c r="D81" s="11">
        <v>8921133</v>
      </c>
      <c r="E81" s="11">
        <v>7992308</v>
      </c>
      <c r="F81" s="11">
        <v>15683494</v>
      </c>
      <c r="G81" s="11">
        <v>9586764</v>
      </c>
      <c r="H81" s="11">
        <v>9047176</v>
      </c>
      <c r="I81" s="35">
        <v>16441090.861000003</v>
      </c>
      <c r="J81" s="35">
        <v>16231765.121000014</v>
      </c>
      <c r="K81" s="12">
        <v>19321860.205000017</v>
      </c>
      <c r="L81" s="11">
        <v>4714633.1029999992</v>
      </c>
      <c r="M81" s="161">
        <v>4187345.7659999998</v>
      </c>
      <c r="O81" s="77">
        <f t="shared" ref="O81:V81" si="87">C81/C80</f>
        <v>0.8772944820627665</v>
      </c>
      <c r="P81" s="77">
        <f t="shared" si="87"/>
        <v>0.88111774356626227</v>
      </c>
      <c r="Q81" s="77">
        <f t="shared" si="87"/>
        <v>0.87497406763074326</v>
      </c>
      <c r="R81" s="77">
        <f t="shared" si="87"/>
        <v>0.89862332126516542</v>
      </c>
      <c r="S81" s="77">
        <f t="shared" si="87"/>
        <v>0.8891461491938083</v>
      </c>
      <c r="T81" s="77">
        <f t="shared" si="87"/>
        <v>0.89025706546002625</v>
      </c>
      <c r="U81" s="77">
        <f t="shared" si="87"/>
        <v>0.94416583741653737</v>
      </c>
      <c r="V81" s="77">
        <f t="shared" si="87"/>
        <v>0.9199908151530739</v>
      </c>
      <c r="W81" s="77">
        <f>K81/K80</f>
        <v>0.91226144889811833</v>
      </c>
      <c r="X81" s="77">
        <f>L81/L80</f>
        <v>0.91498993436530773</v>
      </c>
      <c r="Y81" s="325">
        <f>M81/M80</f>
        <v>0.91264906055526607</v>
      </c>
      <c r="AA81" s="107">
        <f t="shared" si="60"/>
        <v>-0.11184058769376512</v>
      </c>
      <c r="AB81" s="104">
        <f t="shared" si="61"/>
        <v>-0.23408738100416659</v>
      </c>
    </row>
    <row r="82" spans="1:28" ht="20.100000000000001" customHeight="1" thickBot="1" x14ac:dyDescent="0.3">
      <c r="A82" s="24"/>
      <c r="B82" t="s">
        <v>85</v>
      </c>
      <c r="C82" s="10">
        <v>1154588</v>
      </c>
      <c r="D82" s="11">
        <v>1203658</v>
      </c>
      <c r="E82" s="11">
        <v>1142029</v>
      </c>
      <c r="F82" s="11">
        <v>1769307</v>
      </c>
      <c r="G82" s="11">
        <v>1195225</v>
      </c>
      <c r="H82" s="11">
        <v>1115255</v>
      </c>
      <c r="I82" s="35">
        <v>972259.8550000001</v>
      </c>
      <c r="J82" s="35">
        <v>1411633.98</v>
      </c>
      <c r="K82" s="12">
        <v>1858318.162</v>
      </c>
      <c r="L82" s="11">
        <v>438028.06399999995</v>
      </c>
      <c r="M82" s="161">
        <v>400776.81800000003</v>
      </c>
      <c r="O82" s="77">
        <f t="shared" ref="O82:V82" si="88">C82/C80</f>
        <v>0.12270551793723355</v>
      </c>
      <c r="P82" s="77">
        <f t="shared" si="88"/>
        <v>0.11888225643373775</v>
      </c>
      <c r="Q82" s="77">
        <f t="shared" si="88"/>
        <v>0.1250259323692568</v>
      </c>
      <c r="R82" s="77">
        <f t="shared" si="88"/>
        <v>0.10137667873483459</v>
      </c>
      <c r="S82" s="77">
        <f t="shared" si="88"/>
        <v>0.1108538508061917</v>
      </c>
      <c r="T82" s="77">
        <f t="shared" si="88"/>
        <v>0.10974293453997375</v>
      </c>
      <c r="U82" s="77">
        <f t="shared" si="88"/>
        <v>5.5834162583462667E-2</v>
      </c>
      <c r="V82" s="77">
        <f t="shared" si="88"/>
        <v>8.0009184846926096E-2</v>
      </c>
      <c r="W82" s="77">
        <f>K82/K80</f>
        <v>8.7738551101881682E-2</v>
      </c>
      <c r="X82" s="77">
        <f>L82/L80</f>
        <v>8.5010065634692253E-2</v>
      </c>
      <c r="Y82" s="325">
        <f>M82/M80</f>
        <v>8.7350939444733905E-2</v>
      </c>
      <c r="AA82" s="105">
        <f t="shared" si="60"/>
        <v>-8.5043057880419118E-2</v>
      </c>
      <c r="AB82" s="104">
        <f t="shared" si="61"/>
        <v>0.23408738100416521</v>
      </c>
    </row>
    <row r="83" spans="1:28" ht="20.100000000000001" customHeight="1" thickBot="1" x14ac:dyDescent="0.3">
      <c r="A83" s="5" t="s">
        <v>11</v>
      </c>
      <c r="B83" s="6"/>
      <c r="C83" s="13">
        <v>15620227</v>
      </c>
      <c r="D83" s="14">
        <v>15852269</v>
      </c>
      <c r="E83" s="14">
        <v>16954742</v>
      </c>
      <c r="F83" s="14">
        <v>23629836</v>
      </c>
      <c r="G83" s="14">
        <v>12564521</v>
      </c>
      <c r="H83" s="14">
        <v>12331357</v>
      </c>
      <c r="I83" s="36">
        <v>21081075.829000004</v>
      </c>
      <c r="J83" s="36">
        <v>23006404.597999997</v>
      </c>
      <c r="K83" s="15">
        <v>33852618.032999992</v>
      </c>
      <c r="L83" s="14">
        <v>6965321.4029999999</v>
      </c>
      <c r="M83" s="160">
        <v>9036684.6680000015</v>
      </c>
      <c r="O83" s="134">
        <f t="shared" ref="O83:V83" si="89">C83/C92</f>
        <v>6.2100001494831067E-2</v>
      </c>
      <c r="P83" s="134">
        <f t="shared" si="89"/>
        <v>5.4956467689783739E-2</v>
      </c>
      <c r="Q83" s="134">
        <f t="shared" si="89"/>
        <v>5.4007018286172319E-2</v>
      </c>
      <c r="R83" s="134">
        <f t="shared" si="89"/>
        <v>6.7269623987208288E-2</v>
      </c>
      <c r="S83" s="134">
        <f t="shared" si="89"/>
        <v>6.7175687994421418E-2</v>
      </c>
      <c r="T83" s="134">
        <f t="shared" si="89"/>
        <v>6.5719871006889294E-2</v>
      </c>
      <c r="U83" s="134">
        <f t="shared" si="89"/>
        <v>6.7961175864612353E-2</v>
      </c>
      <c r="V83" s="134">
        <f t="shared" si="89"/>
        <v>6.7191368906081794E-2</v>
      </c>
      <c r="W83" s="134">
        <f>K83/K92</f>
        <v>6.8957602260147535E-2</v>
      </c>
      <c r="X83" s="134">
        <f>L83/L92</f>
        <v>6.6915679125136726E-2</v>
      </c>
      <c r="Y83" s="324">
        <f>M83/M92</f>
        <v>7.6039526667562404E-2</v>
      </c>
      <c r="AA83" s="102">
        <f t="shared" si="60"/>
        <v>0.29738229510957737</v>
      </c>
      <c r="AB83" s="101">
        <f t="shared" si="61"/>
        <v>0.91238475424256782</v>
      </c>
    </row>
    <row r="84" spans="1:28" ht="20.100000000000001" customHeight="1" x14ac:dyDescent="0.25">
      <c r="A84" s="24"/>
      <c r="B84" t="s">
        <v>84</v>
      </c>
      <c r="C84" s="10">
        <v>13946630</v>
      </c>
      <c r="D84" s="11">
        <v>14303160</v>
      </c>
      <c r="E84" s="11">
        <v>15432714</v>
      </c>
      <c r="F84" s="11">
        <v>20351055</v>
      </c>
      <c r="G84" s="11">
        <v>10928410</v>
      </c>
      <c r="H84" s="11">
        <v>10687812</v>
      </c>
      <c r="I84" s="35">
        <v>18760452.156000003</v>
      </c>
      <c r="J84" s="35">
        <v>20617017.023999996</v>
      </c>
      <c r="K84" s="12">
        <v>29985744.201999992</v>
      </c>
      <c r="L84" s="11">
        <v>5950980.4730000002</v>
      </c>
      <c r="M84" s="161">
        <v>7659245.6080000019</v>
      </c>
      <c r="O84" s="77">
        <f t="shared" ref="O84:V84" si="90">C84/C83</f>
        <v>0.89285706283269761</v>
      </c>
      <c r="P84" s="77">
        <f t="shared" si="90"/>
        <v>0.90227840569700146</v>
      </c>
      <c r="Q84" s="77">
        <f t="shared" si="90"/>
        <v>0.91022995218682778</v>
      </c>
      <c r="R84" s="77">
        <f t="shared" si="90"/>
        <v>0.86124402217603202</v>
      </c>
      <c r="S84" s="77">
        <f t="shared" si="90"/>
        <v>0.86978325715719684</v>
      </c>
      <c r="T84" s="77">
        <f t="shared" si="90"/>
        <v>0.86671823709264117</v>
      </c>
      <c r="U84" s="77">
        <f t="shared" si="90"/>
        <v>0.88991910603501301</v>
      </c>
      <c r="V84" s="77">
        <f t="shared" si="90"/>
        <v>0.89614250397875228</v>
      </c>
      <c r="W84" s="77">
        <f>K84/K83</f>
        <v>0.88577327085218283</v>
      </c>
      <c r="X84" s="77">
        <f>L84/L83</f>
        <v>0.85437270280692035</v>
      </c>
      <c r="Y84" s="325">
        <f>M84/M83</f>
        <v>0.84757252127235572</v>
      </c>
      <c r="AA84" s="107">
        <f t="shared" si="60"/>
        <v>0.28705608138869143</v>
      </c>
      <c r="AB84" s="104">
        <f t="shared" si="61"/>
        <v>-0.6800181534564631</v>
      </c>
    </row>
    <row r="85" spans="1:28" ht="20.100000000000001" customHeight="1" thickBot="1" x14ac:dyDescent="0.3">
      <c r="A85" s="24"/>
      <c r="B85" t="s">
        <v>85</v>
      </c>
      <c r="C85" s="10">
        <v>1673597</v>
      </c>
      <c r="D85" s="11">
        <v>1549109</v>
      </c>
      <c r="E85" s="11">
        <v>1522028</v>
      </c>
      <c r="F85" s="11">
        <v>3278781</v>
      </c>
      <c r="G85" s="11">
        <v>1636111</v>
      </c>
      <c r="H85" s="11">
        <v>1643545</v>
      </c>
      <c r="I85" s="35">
        <v>2320623.6730000004</v>
      </c>
      <c r="J85" s="35">
        <v>2389387.574</v>
      </c>
      <c r="K85" s="12">
        <v>3866873.8310000002</v>
      </c>
      <c r="L85" s="11">
        <v>1014340.93</v>
      </c>
      <c r="M85" s="161">
        <v>1377439.0599999998</v>
      </c>
      <c r="O85" s="77">
        <f t="shared" ref="O85:V85" si="91">C85/C83</f>
        <v>0.10714293716730237</v>
      </c>
      <c r="P85" s="77">
        <f t="shared" si="91"/>
        <v>9.7721594302998524E-2</v>
      </c>
      <c r="Q85" s="77">
        <f t="shared" si="91"/>
        <v>8.9770047813172271E-2</v>
      </c>
      <c r="R85" s="77">
        <f t="shared" si="91"/>
        <v>0.13875597782396798</v>
      </c>
      <c r="S85" s="77">
        <f t="shared" si="91"/>
        <v>0.13021674284280316</v>
      </c>
      <c r="T85" s="77">
        <f t="shared" si="91"/>
        <v>0.13328176290735885</v>
      </c>
      <c r="U85" s="77">
        <f t="shared" si="91"/>
        <v>0.11008089396498703</v>
      </c>
      <c r="V85" s="77">
        <f t="shared" si="91"/>
        <v>0.10385749602124772</v>
      </c>
      <c r="W85" s="77">
        <f>K85/K83</f>
        <v>0.11422672914781713</v>
      </c>
      <c r="X85" s="77">
        <f>L85/L83</f>
        <v>0.14562729719307974</v>
      </c>
      <c r="Y85" s="325">
        <f>M85/M83</f>
        <v>0.15242747872764431</v>
      </c>
      <c r="AA85" s="105">
        <f t="shared" si="60"/>
        <v>0.35796458494482691</v>
      </c>
      <c r="AB85" s="104">
        <f t="shared" si="61"/>
        <v>0.68001815345645755</v>
      </c>
    </row>
    <row r="86" spans="1:28" ht="20.100000000000001" customHeight="1" thickBot="1" x14ac:dyDescent="0.3">
      <c r="A86" s="5" t="s">
        <v>6</v>
      </c>
      <c r="B86" s="6"/>
      <c r="C86" s="13">
        <v>104024643</v>
      </c>
      <c r="D86" s="14">
        <v>116913448</v>
      </c>
      <c r="E86" s="14">
        <v>134343737</v>
      </c>
      <c r="F86" s="14">
        <v>142506462</v>
      </c>
      <c r="G86" s="14">
        <v>69368984</v>
      </c>
      <c r="H86" s="14">
        <v>66475834</v>
      </c>
      <c r="I86" s="36">
        <v>105498156.94000004</v>
      </c>
      <c r="J86" s="36">
        <v>120729235.50099993</v>
      </c>
      <c r="K86" s="15">
        <v>177901407.50799993</v>
      </c>
      <c r="L86" s="14">
        <v>37165261.839999996</v>
      </c>
      <c r="M86" s="160">
        <v>45398131.609999992</v>
      </c>
      <c r="O86" s="134">
        <f t="shared" ref="O86:V86" si="92">C86/C92</f>
        <v>0.41356188266657506</v>
      </c>
      <c r="P86" s="134">
        <f t="shared" si="92"/>
        <v>0.40531422520733223</v>
      </c>
      <c r="Q86" s="134">
        <f t="shared" si="92"/>
        <v>0.42793365188286109</v>
      </c>
      <c r="R86" s="134">
        <f t="shared" si="92"/>
        <v>0.40568864356432205</v>
      </c>
      <c r="S86" s="134">
        <f t="shared" si="92"/>
        <v>0.3708783825244123</v>
      </c>
      <c r="T86" s="134">
        <f t="shared" si="92"/>
        <v>0.35428243911480184</v>
      </c>
      <c r="U86" s="134">
        <f t="shared" si="92"/>
        <v>0.34010497639445758</v>
      </c>
      <c r="V86" s="134">
        <f t="shared" si="92"/>
        <v>0.35259584198576188</v>
      </c>
      <c r="W86" s="134">
        <f>K86/K92</f>
        <v>0.3623842176253077</v>
      </c>
      <c r="X86" s="134">
        <f>L86/L92</f>
        <v>0.35704579760181504</v>
      </c>
      <c r="Y86" s="324">
        <f>M86/M92</f>
        <v>0.3820043042378406</v>
      </c>
      <c r="AA86" s="102">
        <f t="shared" si="60"/>
        <v>0.22152056416132052</v>
      </c>
      <c r="AB86" s="129">
        <f t="shared" si="61"/>
        <v>2.4958506636025559</v>
      </c>
    </row>
    <row r="87" spans="1:28" ht="20.100000000000001" customHeight="1" x14ac:dyDescent="0.25">
      <c r="A87" s="24"/>
      <c r="B87" t="s">
        <v>84</v>
      </c>
      <c r="C87" s="10">
        <v>76633515</v>
      </c>
      <c r="D87" s="11">
        <v>87862243</v>
      </c>
      <c r="E87" s="11">
        <v>99893868</v>
      </c>
      <c r="F87" s="11">
        <v>105364364</v>
      </c>
      <c r="G87" s="11">
        <v>52265361</v>
      </c>
      <c r="H87" s="11">
        <v>50948029</v>
      </c>
      <c r="I87" s="35">
        <v>81061761.216000035</v>
      </c>
      <c r="J87" s="35">
        <v>90921877.589999974</v>
      </c>
      <c r="K87" s="12">
        <v>138307337.15499994</v>
      </c>
      <c r="L87" s="11">
        <v>28844297.348999996</v>
      </c>
      <c r="M87" s="161">
        <v>34911076.412999988</v>
      </c>
      <c r="O87" s="77">
        <f t="shared" ref="O87:V87" si="93">C87/C86</f>
        <v>0.73668616195106773</v>
      </c>
      <c r="P87" s="77">
        <f t="shared" si="93"/>
        <v>0.75151528334020223</v>
      </c>
      <c r="Q87" s="77">
        <f t="shared" si="93"/>
        <v>0.74356922198762421</v>
      </c>
      <c r="R87" s="77">
        <f t="shared" si="93"/>
        <v>0.73936551733352274</v>
      </c>
      <c r="S87" s="77">
        <f t="shared" si="93"/>
        <v>0.75343990910981196</v>
      </c>
      <c r="T87" s="77">
        <f t="shared" si="93"/>
        <v>0.76641428823593249</v>
      </c>
      <c r="U87" s="77">
        <f t="shared" si="93"/>
        <v>0.76837134948340646</v>
      </c>
      <c r="V87" s="77">
        <f t="shared" si="93"/>
        <v>0.75310571803667992</v>
      </c>
      <c r="W87" s="77">
        <f>K87/K86</f>
        <v>0.77743812762572151</v>
      </c>
      <c r="X87" s="77">
        <f>L87/L86</f>
        <v>0.7761090846925135</v>
      </c>
      <c r="Y87" s="325">
        <f>M87/M86</f>
        <v>0.76899808813519566</v>
      </c>
      <c r="AA87" s="107">
        <f t="shared" si="60"/>
        <v>0.21032854399590084</v>
      </c>
      <c r="AB87" s="104">
        <f t="shared" si="61"/>
        <v>-0.71109965573178391</v>
      </c>
    </row>
    <row r="88" spans="1:28" ht="20.100000000000001" customHeight="1" thickBot="1" x14ac:dyDescent="0.3">
      <c r="A88" s="24"/>
      <c r="B88" t="s">
        <v>85</v>
      </c>
      <c r="C88" s="10">
        <v>27391128</v>
      </c>
      <c r="D88" s="11">
        <v>29051205</v>
      </c>
      <c r="E88" s="11">
        <v>34449869</v>
      </c>
      <c r="F88" s="11">
        <v>37142098</v>
      </c>
      <c r="G88" s="11">
        <v>17103623</v>
      </c>
      <c r="H88" s="11">
        <v>15527805</v>
      </c>
      <c r="I88" s="35">
        <v>24436395.724000003</v>
      </c>
      <c r="J88" s="35">
        <v>29807357.91099995</v>
      </c>
      <c r="K88" s="12">
        <v>39594070.352999985</v>
      </c>
      <c r="L88" s="11">
        <v>8320964.4910000004</v>
      </c>
      <c r="M88" s="161">
        <v>10487055.197000002</v>
      </c>
      <c r="O88" s="77">
        <f t="shared" ref="O88:V88" si="94">C88/C86</f>
        <v>0.26331383804893232</v>
      </c>
      <c r="P88" s="77">
        <f t="shared" si="94"/>
        <v>0.24848471665979777</v>
      </c>
      <c r="Q88" s="77">
        <f t="shared" si="94"/>
        <v>0.25643077801237579</v>
      </c>
      <c r="R88" s="77">
        <f t="shared" si="94"/>
        <v>0.26063448266647726</v>
      </c>
      <c r="S88" s="77">
        <f t="shared" si="94"/>
        <v>0.24656009089018804</v>
      </c>
      <c r="T88" s="77">
        <f t="shared" si="94"/>
        <v>0.23358571176406753</v>
      </c>
      <c r="U88" s="77">
        <f t="shared" si="94"/>
        <v>0.23162865051659351</v>
      </c>
      <c r="V88" s="77">
        <f t="shared" si="94"/>
        <v>0.24689428196332008</v>
      </c>
      <c r="W88" s="77">
        <f>K88/K86</f>
        <v>0.22256187237427846</v>
      </c>
      <c r="X88" s="77">
        <f>L88/L86</f>
        <v>0.22389091530748653</v>
      </c>
      <c r="Y88" s="325">
        <f>M88/M86</f>
        <v>0.23100191186480426</v>
      </c>
      <c r="AA88" s="105">
        <f t="shared" si="60"/>
        <v>0.26031726350266937</v>
      </c>
      <c r="AB88" s="104">
        <f t="shared" si="61"/>
        <v>0.71109965573177281</v>
      </c>
    </row>
    <row r="89" spans="1:28" ht="20.100000000000001" customHeight="1" thickBot="1" x14ac:dyDescent="0.3">
      <c r="A89" s="5" t="s">
        <v>7</v>
      </c>
      <c r="B89" s="6"/>
      <c r="C89" s="13">
        <v>3363918</v>
      </c>
      <c r="D89" s="14">
        <v>4425759</v>
      </c>
      <c r="E89" s="14">
        <v>6896252</v>
      </c>
      <c r="F89" s="14">
        <v>5370912</v>
      </c>
      <c r="G89" s="14">
        <v>2279028</v>
      </c>
      <c r="H89" s="14">
        <v>2016613</v>
      </c>
      <c r="I89" s="36">
        <v>3155897.2859999998</v>
      </c>
      <c r="J89" s="36">
        <v>3527727.1040000003</v>
      </c>
      <c r="K89" s="15">
        <v>5914248.7319999998</v>
      </c>
      <c r="L89" s="14">
        <v>837987.87000000011</v>
      </c>
      <c r="M89" s="160">
        <v>1461892.6009999998</v>
      </c>
      <c r="O89" s="134">
        <f t="shared" ref="O89:V89" si="95">C89/C92</f>
        <v>1.3373641293976658E-2</v>
      </c>
      <c r="P89" s="134">
        <f t="shared" si="95"/>
        <v>1.5343171471936895E-2</v>
      </c>
      <c r="Q89" s="134">
        <f t="shared" si="95"/>
        <v>2.1967070207854086E-2</v>
      </c>
      <c r="R89" s="134">
        <f t="shared" si="95"/>
        <v>1.5289959300114687E-2</v>
      </c>
      <c r="S89" s="134">
        <f t="shared" si="95"/>
        <v>1.2184728240618982E-2</v>
      </c>
      <c r="T89" s="134">
        <f t="shared" si="95"/>
        <v>1.0747523263726452E-2</v>
      </c>
      <c r="U89" s="134">
        <f t="shared" si="95"/>
        <v>1.0173982210597302E-2</v>
      </c>
      <c r="V89" s="134">
        <f t="shared" si="95"/>
        <v>1.0302905533768341E-2</v>
      </c>
      <c r="W89" s="134">
        <f>K89/K92</f>
        <v>1.2047293102450077E-2</v>
      </c>
      <c r="X89" s="134">
        <f>L89/L92</f>
        <v>8.0505297853915563E-3</v>
      </c>
      <c r="Y89" s="324">
        <f>M89/M92</f>
        <v>1.2301150864817543E-2</v>
      </c>
      <c r="AA89" s="64">
        <f t="shared" si="60"/>
        <v>0.74452716242778028</v>
      </c>
      <c r="AB89" s="129">
        <f t="shared" si="61"/>
        <v>0.42506210794259863</v>
      </c>
    </row>
    <row r="90" spans="1:28" ht="20.100000000000001" customHeight="1" x14ac:dyDescent="0.25">
      <c r="A90" s="24"/>
      <c r="B90" t="s">
        <v>84</v>
      </c>
      <c r="C90" s="10">
        <v>3313694</v>
      </c>
      <c r="D90" s="11">
        <v>4364618</v>
      </c>
      <c r="E90" s="11">
        <v>6849465</v>
      </c>
      <c r="F90" s="11">
        <v>5310834</v>
      </c>
      <c r="G90" s="11">
        <v>2234782</v>
      </c>
      <c r="H90" s="11">
        <v>2005284</v>
      </c>
      <c r="I90" s="35">
        <v>3041116.1349999998</v>
      </c>
      <c r="J90" s="35">
        <v>3493067.9370000004</v>
      </c>
      <c r="K90" s="12">
        <v>5861208.1880000001</v>
      </c>
      <c r="L90" s="11">
        <v>829440.1100000001</v>
      </c>
      <c r="M90" s="161">
        <v>1451563.2759999998</v>
      </c>
      <c r="O90" s="77">
        <f t="shared" ref="O90:V90" si="96">C90/C89</f>
        <v>0.98506979064293476</v>
      </c>
      <c r="P90" s="77">
        <f t="shared" si="96"/>
        <v>0.98618519444913288</v>
      </c>
      <c r="Q90" s="77">
        <f t="shared" si="96"/>
        <v>0.99321559014954786</v>
      </c>
      <c r="R90" s="77">
        <f t="shared" si="96"/>
        <v>0.98881419021573991</v>
      </c>
      <c r="S90" s="77">
        <f t="shared" si="96"/>
        <v>0.98058558297660225</v>
      </c>
      <c r="T90" s="77">
        <f t="shared" si="96"/>
        <v>0.99438216455016404</v>
      </c>
      <c r="U90" s="77">
        <f t="shared" si="96"/>
        <v>0.96362963030857018</v>
      </c>
      <c r="V90" s="77">
        <f t="shared" si="96"/>
        <v>0.99017521311081558</v>
      </c>
      <c r="W90" s="77">
        <f>K90/K89</f>
        <v>0.99103173599835004</v>
      </c>
      <c r="X90" s="77">
        <f>L90/L89</f>
        <v>0.98979966141992004</v>
      </c>
      <c r="Y90" s="325">
        <f>M90/M89</f>
        <v>0.99293427917144239</v>
      </c>
      <c r="AA90" s="107">
        <f t="shared" si="60"/>
        <v>0.75005194287023291</v>
      </c>
      <c r="AB90" s="104">
        <f t="shared" si="61"/>
        <v>0.31346177515223506</v>
      </c>
    </row>
    <row r="91" spans="1:28" ht="20.100000000000001" customHeight="1" thickBot="1" x14ac:dyDescent="0.3">
      <c r="A91" s="24"/>
      <c r="B91" t="s">
        <v>85</v>
      </c>
      <c r="C91" s="10">
        <v>50224</v>
      </c>
      <c r="D91" s="11">
        <v>61141</v>
      </c>
      <c r="E91" s="11">
        <v>46787</v>
      </c>
      <c r="F91" s="11">
        <v>60078</v>
      </c>
      <c r="G91" s="11">
        <v>44246</v>
      </c>
      <c r="H91" s="11">
        <v>11329</v>
      </c>
      <c r="I91" s="35">
        <v>114781.151</v>
      </c>
      <c r="J91" s="35">
        <v>34659.167000000001</v>
      </c>
      <c r="K91" s="12">
        <v>53040.544000000002</v>
      </c>
      <c r="L91" s="11">
        <v>8547.76</v>
      </c>
      <c r="M91" s="161">
        <v>10329.325000000001</v>
      </c>
      <c r="O91" s="77">
        <f t="shared" ref="O91:V91" si="97">C91/C89</f>
        <v>1.4930209357065185E-2</v>
      </c>
      <c r="P91" s="77">
        <f t="shared" si="97"/>
        <v>1.3814805550867094E-2</v>
      </c>
      <c r="Q91" s="77">
        <f t="shared" si="97"/>
        <v>6.784409850452101E-3</v>
      </c>
      <c r="R91" s="77">
        <f t="shared" si="97"/>
        <v>1.1185809784260103E-2</v>
      </c>
      <c r="S91" s="77">
        <f t="shared" si="97"/>
        <v>1.9414417023397693E-2</v>
      </c>
      <c r="T91" s="77">
        <f t="shared" si="97"/>
        <v>5.6178354498359374E-3</v>
      </c>
      <c r="U91" s="77">
        <f t="shared" si="97"/>
        <v>3.6370369691429816E-2</v>
      </c>
      <c r="V91" s="77">
        <f t="shared" si="97"/>
        <v>9.8247868891844989E-3</v>
      </c>
      <c r="W91" s="77">
        <f>K91/K89</f>
        <v>8.9682640016500413E-3</v>
      </c>
      <c r="X91" s="77">
        <f>L91/L89</f>
        <v>1.0200338580079923E-2</v>
      </c>
      <c r="Y91" s="325">
        <f>M91/M89</f>
        <v>7.0657208285576393E-3</v>
      </c>
      <c r="AA91" s="105">
        <f t="shared" si="60"/>
        <v>0.20842478029331665</v>
      </c>
      <c r="AB91" s="104">
        <f t="shared" si="61"/>
        <v>-0.31346177515222839</v>
      </c>
    </row>
    <row r="92" spans="1:28" ht="20.100000000000001" customHeight="1" thickBot="1" x14ac:dyDescent="0.3">
      <c r="A92" s="74" t="s">
        <v>20</v>
      </c>
      <c r="B92" s="100"/>
      <c r="C92" s="83">
        <f t="shared" ref="C92:K93" si="98">C54+C57+C60+C63+C65+C68+C71+C74+C77+C80+C83+C86+C89</f>
        <v>251533440</v>
      </c>
      <c r="D92" s="83">
        <f t="shared" si="98"/>
        <v>288451381</v>
      </c>
      <c r="E92" s="83">
        <f t="shared" si="98"/>
        <v>313935902</v>
      </c>
      <c r="F92" s="83">
        <f t="shared" si="98"/>
        <v>351270523</v>
      </c>
      <c r="G92" s="83">
        <f t="shared" si="98"/>
        <v>187039707</v>
      </c>
      <c r="H92" s="83">
        <f t="shared" si="98"/>
        <v>187635137</v>
      </c>
      <c r="I92" s="83">
        <f t="shared" si="98"/>
        <v>310192923.54500008</v>
      </c>
      <c r="J92" s="83">
        <f t="shared" si="98"/>
        <v>342401188.91099989</v>
      </c>
      <c r="K92" s="83">
        <f t="shared" si="98"/>
        <v>490919302.926</v>
      </c>
      <c r="L92" s="190">
        <f t="shared" ref="H92:M93" si="99">L54+L57+L60+L63+L65+L68+L71+L74+L77+L80+L83+L86+L89</f>
        <v>104091021.627</v>
      </c>
      <c r="M92" s="188">
        <f t="shared" si="99"/>
        <v>118841937.39799999</v>
      </c>
      <c r="O92" s="89">
        <f>O54+O57+O60+O63+O65+O68+O71+O74+O77+O80+O83+O86+O89</f>
        <v>1</v>
      </c>
      <c r="P92" s="89">
        <f t="shared" ref="P92:X92" si="100">P54+P57+P60+P63+P65+P68+P71+P74+P77+P80+P83+P86+P89</f>
        <v>1.0000000000000002</v>
      </c>
      <c r="Q92" s="89">
        <f t="shared" si="100"/>
        <v>0.99999999999999978</v>
      </c>
      <c r="R92" s="89">
        <f t="shared" si="100"/>
        <v>1.0000000000000002</v>
      </c>
      <c r="S92" s="89">
        <f t="shared" ref="S92:T92" si="101">S54+S57+S60+S63+S65+S68+S71+S74+S77+S80+S83+S86+S89</f>
        <v>1</v>
      </c>
      <c r="T92" s="89">
        <f t="shared" si="101"/>
        <v>1</v>
      </c>
      <c r="U92" s="89">
        <f t="shared" ref="U92:V92" si="102">U54+U57+U60+U63+U65+U68+U71+U74+U77+U80+U83+U86+U89</f>
        <v>0.99999999999999989</v>
      </c>
      <c r="V92" s="89">
        <f t="shared" si="102"/>
        <v>1.0000000000000002</v>
      </c>
      <c r="W92" s="89">
        <f t="shared" si="100"/>
        <v>1</v>
      </c>
      <c r="X92" s="89">
        <f t="shared" si="100"/>
        <v>1</v>
      </c>
      <c r="Y92" s="326">
        <f>Y54+Y57+Y60+Y63+Y65+Y68+Y71+Y74+Y77+Y80+Y83+Y86+Y89</f>
        <v>1.0000000000000002</v>
      </c>
      <c r="AA92" s="93">
        <f t="shared" si="60"/>
        <v>0.14171170135939723</v>
      </c>
      <c r="AB92" s="132">
        <f t="shared" si="61"/>
        <v>2.2204460492503131E-14</v>
      </c>
    </row>
    <row r="93" spans="1:28" ht="20.100000000000001" customHeight="1" x14ac:dyDescent="0.25">
      <c r="A93" s="24"/>
      <c r="B93" t="s">
        <v>84</v>
      </c>
      <c r="C93" s="314">
        <f>C55+C58+C61+C64+C66+C69+C72+C75+C78+C81+C84+C87+C90</f>
        <v>118699269</v>
      </c>
      <c r="D93" s="315">
        <f t="shared" si="98"/>
        <v>131894498</v>
      </c>
      <c r="E93" s="315">
        <f t="shared" si="98"/>
        <v>150454647</v>
      </c>
      <c r="F93" s="315">
        <f t="shared" si="98"/>
        <v>163617233</v>
      </c>
      <c r="G93" s="315">
        <f t="shared" ref="G93" si="103">G55+G58+G61+G64+G66+G69+G72+G75+G78+G81+G84+G87+G90</f>
        <v>83129078</v>
      </c>
      <c r="H93" s="315">
        <f t="shared" si="99"/>
        <v>84875254</v>
      </c>
      <c r="I93" s="315">
        <f t="shared" ref="I93:J93" si="104">I55+I58+I61+I64+I66+I69+I72+I75+I78+I81+I84+I87+I90</f>
        <v>140507237.26600003</v>
      </c>
      <c r="J93" s="315">
        <f t="shared" si="104"/>
        <v>150807567.88099998</v>
      </c>
      <c r="K93" s="248">
        <f t="shared" si="99"/>
        <v>215088168.13699993</v>
      </c>
      <c r="L93" s="315">
        <f t="shared" si="99"/>
        <v>45758160.255999997</v>
      </c>
      <c r="M93" s="189">
        <f t="shared" si="99"/>
        <v>53088667.978999995</v>
      </c>
      <c r="O93" s="96">
        <f t="shared" ref="O93:V93" si="105">C93/C92</f>
        <v>0.47190253908188112</v>
      </c>
      <c r="P93" s="96">
        <f t="shared" si="105"/>
        <v>0.45725036067690034</v>
      </c>
      <c r="Q93" s="96">
        <f t="shared" si="105"/>
        <v>0.47925275841818182</v>
      </c>
      <c r="R93" s="96">
        <f t="shared" si="105"/>
        <v>0.46578697125690788</v>
      </c>
      <c r="S93" s="96">
        <f t="shared" si="105"/>
        <v>0.4444461517468053</v>
      </c>
      <c r="T93" s="96">
        <f t="shared" si="105"/>
        <v>0.45234200457881191</v>
      </c>
      <c r="U93" s="96">
        <f t="shared" si="105"/>
        <v>0.45296725553965278</v>
      </c>
      <c r="V93" s="96">
        <f t="shared" si="105"/>
        <v>0.44044113386592032</v>
      </c>
      <c r="W93" s="96">
        <f t="shared" ref="W93:X93" si="106">K93/K92</f>
        <v>0.43813345055902558</v>
      </c>
      <c r="X93" s="96">
        <f t="shared" si="106"/>
        <v>0.43959757086417972</v>
      </c>
      <c r="Y93" s="325">
        <f>M93/M92</f>
        <v>0.44671661486977265</v>
      </c>
      <c r="AA93" s="107">
        <f t="shared" si="60"/>
        <v>0.16020110253534048</v>
      </c>
      <c r="AB93" s="104">
        <f t="shared" si="61"/>
        <v>0.71190440055929338</v>
      </c>
    </row>
    <row r="94" spans="1:28" ht="20.100000000000001" customHeight="1" thickBot="1" x14ac:dyDescent="0.3">
      <c r="A94" s="31"/>
      <c r="B94" s="25" t="s">
        <v>85</v>
      </c>
      <c r="C94" s="32">
        <f>C56+C59+C62+C67+C70+C73+C76+C79+C82+C85+C88+C91</f>
        <v>132834171</v>
      </c>
      <c r="D94" s="33">
        <f t="shared" ref="D94:F94" si="107">D56+D59+D62+D67+D70+D73+D76+D79+D82+D85+D88+D91</f>
        <v>156556883</v>
      </c>
      <c r="E94" s="33">
        <f t="shared" si="107"/>
        <v>163481255</v>
      </c>
      <c r="F94" s="33">
        <f t="shared" si="107"/>
        <v>187653290</v>
      </c>
      <c r="G94" s="33">
        <f t="shared" ref="G94" si="108">G56+G59+G62+G67+G70+G73+G76+G79+G82+G85+G88+G91</f>
        <v>103910629</v>
      </c>
      <c r="H94" s="33">
        <f t="shared" ref="H94:M94" si="109">H56+H59+H62+H67+H70+H73+H76+H79+H82+H85+H88+H91</f>
        <v>102759883</v>
      </c>
      <c r="I94" s="33">
        <f t="shared" ref="I94:J94" si="110">I56+I59+I62+I67+I70+I73+I76+I79+I82+I85+I88+I91</f>
        <v>169685686.27900001</v>
      </c>
      <c r="J94" s="33">
        <f t="shared" si="110"/>
        <v>191593621.02999994</v>
      </c>
      <c r="K94" s="43">
        <f t="shared" si="109"/>
        <v>275831134.78900003</v>
      </c>
      <c r="L94" s="33">
        <f t="shared" si="109"/>
        <v>58332861.370999999</v>
      </c>
      <c r="M94" s="162">
        <f t="shared" si="109"/>
        <v>65753269.419000015</v>
      </c>
      <c r="O94" s="235">
        <f t="shared" ref="O94:V94" si="111">C94/C92</f>
        <v>0.52809746091811893</v>
      </c>
      <c r="P94" s="235">
        <f t="shared" si="111"/>
        <v>0.54274963932309961</v>
      </c>
      <c r="Q94" s="235">
        <f t="shared" si="111"/>
        <v>0.52074724158181818</v>
      </c>
      <c r="R94" s="235">
        <f t="shared" si="111"/>
        <v>0.53421302874309207</v>
      </c>
      <c r="S94" s="235">
        <f t="shared" si="111"/>
        <v>0.55555384825319476</v>
      </c>
      <c r="T94" s="235">
        <f t="shared" si="111"/>
        <v>0.54765799542118809</v>
      </c>
      <c r="U94" s="235">
        <f t="shared" si="111"/>
        <v>0.54703274446034711</v>
      </c>
      <c r="V94" s="235">
        <f t="shared" si="111"/>
        <v>0.55955886613407979</v>
      </c>
      <c r="W94" s="235">
        <f t="shared" ref="W94:X94" si="112">K94/K92</f>
        <v>0.56186654944097436</v>
      </c>
      <c r="X94" s="235">
        <f t="shared" si="112"/>
        <v>0.56040242913582017</v>
      </c>
      <c r="Y94" s="327">
        <f>M94/M92</f>
        <v>0.55328338513022746</v>
      </c>
      <c r="AA94" s="105">
        <f t="shared" si="60"/>
        <v>0.12720802432107417</v>
      </c>
      <c r="AB94" s="106">
        <f t="shared" si="61"/>
        <v>-0.71190440055927118</v>
      </c>
    </row>
    <row r="97" spans="1:15" x14ac:dyDescent="0.25">
      <c r="A97" s="1" t="s">
        <v>26</v>
      </c>
      <c r="O97" s="1" t="str">
        <f>AA3</f>
        <v>VARIAÇÃO (JAN-MAR)</v>
      </c>
    </row>
    <row r="98" spans="1:15" ht="15.75" thickBot="1" x14ac:dyDescent="0.3"/>
    <row r="99" spans="1:15" ht="24" customHeight="1" x14ac:dyDescent="0.25">
      <c r="A99" s="480" t="s">
        <v>36</v>
      </c>
      <c r="B99" s="510"/>
      <c r="C99" s="482">
        <v>2016</v>
      </c>
      <c r="D99" s="484">
        <v>2017</v>
      </c>
      <c r="E99" s="486">
        <v>2018</v>
      </c>
      <c r="F99" s="486">
        <v>2019</v>
      </c>
      <c r="G99" s="486">
        <v>2020</v>
      </c>
      <c r="H99" s="484">
        <v>2021</v>
      </c>
      <c r="I99" s="484">
        <v>2022</v>
      </c>
      <c r="J99" s="484">
        <v>2023</v>
      </c>
      <c r="K99" s="488">
        <v>2024</v>
      </c>
      <c r="L99" s="496" t="str">
        <f>L5</f>
        <v>janeiro - março</v>
      </c>
      <c r="M99" s="497"/>
      <c r="O99" s="499" t="s">
        <v>95</v>
      </c>
    </row>
    <row r="100" spans="1:15" ht="21.75" customHeight="1" thickBot="1" x14ac:dyDescent="0.3">
      <c r="A100" s="511"/>
      <c r="B100" s="512"/>
      <c r="C100" s="513"/>
      <c r="D100" s="498"/>
      <c r="E100" s="507"/>
      <c r="F100" s="507"/>
      <c r="G100" s="507"/>
      <c r="H100" s="498"/>
      <c r="I100" s="498"/>
      <c r="J100" s="498"/>
      <c r="K100" s="518"/>
      <c r="L100" s="166">
        <v>2024</v>
      </c>
      <c r="M100" s="168">
        <v>2025</v>
      </c>
      <c r="O100" s="500"/>
    </row>
    <row r="101" spans="1:15" ht="20.100000000000001" customHeight="1" thickBot="1" x14ac:dyDescent="0.3">
      <c r="A101" s="5" t="s">
        <v>10</v>
      </c>
      <c r="B101" s="6"/>
      <c r="C101" s="113">
        <f>C54/C7</f>
        <v>8.3407750570927028</v>
      </c>
      <c r="D101" s="133">
        <f t="shared" ref="D101:M116" si="113">D54/D7</f>
        <v>8.3926113663102786</v>
      </c>
      <c r="E101" s="133">
        <f t="shared" si="113"/>
        <v>8.7688624445989944</v>
      </c>
      <c r="F101" s="133">
        <f t="shared" si="113"/>
        <v>8.861632720002369</v>
      </c>
      <c r="G101" s="133">
        <f t="shared" ref="G101" si="114">G54/G7</f>
        <v>8.7098588037958002</v>
      </c>
      <c r="H101" s="133">
        <f t="shared" si="113"/>
        <v>8.7108279571319205</v>
      </c>
      <c r="I101" s="133">
        <f t="shared" ref="I101:K101" si="115">I54/I7</f>
        <v>9.5577571219594279</v>
      </c>
      <c r="J101" s="133"/>
      <c r="K101" s="133">
        <f t="shared" si="115"/>
        <v>11.951294244152777</v>
      </c>
      <c r="L101" s="200">
        <f t="shared" si="113"/>
        <v>11.406014143280247</v>
      </c>
      <c r="M101" s="185">
        <f t="shared" si="113"/>
        <v>11.532889118794431</v>
      </c>
      <c r="O101" s="23">
        <f>(M101-L101)/L101</f>
        <v>1.1123515534910266E-2</v>
      </c>
    </row>
    <row r="102" spans="1:15" ht="20.100000000000001" customHeight="1" x14ac:dyDescent="0.25">
      <c r="A102" s="24"/>
      <c r="B102" t="s">
        <v>84</v>
      </c>
      <c r="C102" s="243">
        <f t="shared" ref="C102:M117" si="116">C55/C8</f>
        <v>12.225370006305871</v>
      </c>
      <c r="D102" s="244">
        <f t="shared" si="116"/>
        <v>10.274031328876129</v>
      </c>
      <c r="E102" s="244">
        <f t="shared" si="113"/>
        <v>8.6433807047860629</v>
      </c>
      <c r="F102" s="244">
        <f t="shared" si="113"/>
        <v>10.245187320357379</v>
      </c>
      <c r="G102" s="244">
        <f t="shared" ref="G102" si="117">G55/G8</f>
        <v>9.1468445625050308</v>
      </c>
      <c r="H102" s="244">
        <f t="shared" si="113"/>
        <v>8.0684115082376238</v>
      </c>
      <c r="I102" s="244">
        <f t="shared" ref="I102:K102" si="118">I55/I8</f>
        <v>10.107246468428162</v>
      </c>
      <c r="J102" s="244"/>
      <c r="K102" s="244">
        <f t="shared" si="118"/>
        <v>11.60208770165824</v>
      </c>
      <c r="L102" s="165">
        <f t="shared" si="113"/>
        <v>11.561042126679299</v>
      </c>
      <c r="M102" s="184">
        <f t="shared" si="113"/>
        <v>11.312080392584075</v>
      </c>
      <c r="O102" s="241">
        <f t="shared" ref="O102:O141" si="119">(M102-L102)/L102</f>
        <v>-2.1534540862946674E-2</v>
      </c>
    </row>
    <row r="103" spans="1:15" ht="20.100000000000001" customHeight="1" thickBot="1" x14ac:dyDescent="0.3">
      <c r="A103" s="24"/>
      <c r="B103" t="s">
        <v>85</v>
      </c>
      <c r="C103" s="243">
        <f t="shared" si="116"/>
        <v>8.2495943768684015</v>
      </c>
      <c r="D103" s="244">
        <f t="shared" si="116"/>
        <v>8.3579180887917683</v>
      </c>
      <c r="E103" s="244">
        <f t="shared" si="113"/>
        <v>8.7750040648325314</v>
      </c>
      <c r="F103" s="244">
        <f t="shared" si="113"/>
        <v>8.8034407377527817</v>
      </c>
      <c r="G103" s="244">
        <f t="shared" ref="G103" si="120">G56/G9</f>
        <v>8.6897796112512857</v>
      </c>
      <c r="H103" s="244">
        <f t="shared" si="113"/>
        <v>8.7919664905490702</v>
      </c>
      <c r="I103" s="244">
        <f t="shared" ref="I103:K103" si="121">I56/I9</f>
        <v>9.5023762943491548</v>
      </c>
      <c r="J103" s="244"/>
      <c r="K103" s="244">
        <f t="shared" si="121"/>
        <v>11.982509762285682</v>
      </c>
      <c r="L103" s="165">
        <f t="shared" si="113"/>
        <v>11.391430076876585</v>
      </c>
      <c r="M103" s="184">
        <f t="shared" si="113"/>
        <v>11.551780298990677</v>
      </c>
      <c r="O103" s="34">
        <f t="shared" si="119"/>
        <v>1.407639085101229E-2</v>
      </c>
    </row>
    <row r="104" spans="1:15" ht="20.100000000000001" customHeight="1" thickBot="1" x14ac:dyDescent="0.3">
      <c r="A104" s="5" t="s">
        <v>17</v>
      </c>
      <c r="B104" s="6"/>
      <c r="C104" s="113">
        <f t="shared" si="116"/>
        <v>5.2730976957792945</v>
      </c>
      <c r="D104" s="133">
        <f t="shared" si="116"/>
        <v>6.1131859492436869</v>
      </c>
      <c r="E104" s="133">
        <f t="shared" si="113"/>
        <v>5.6729808754556217</v>
      </c>
      <c r="F104" s="133">
        <f t="shared" si="113"/>
        <v>6.9424964576496411</v>
      </c>
      <c r="G104" s="133">
        <f t="shared" ref="G104" si="122">G57/G10</f>
        <v>6.4647493741631248</v>
      </c>
      <c r="H104" s="133">
        <f t="shared" si="113"/>
        <v>5.5641234748813355</v>
      </c>
      <c r="I104" s="133">
        <f t="shared" ref="I104:K104" si="123">I57/I10</f>
        <v>5.7348855576795117</v>
      </c>
      <c r="J104" s="133"/>
      <c r="K104" s="133">
        <f t="shared" si="123"/>
        <v>9.3800136000649275</v>
      </c>
      <c r="L104" s="200">
        <f t="shared" si="113"/>
        <v>8.34424774744007</v>
      </c>
      <c r="M104" s="185">
        <f t="shared" si="113"/>
        <v>10.882470075760375</v>
      </c>
      <c r="O104" s="23">
        <f t="shared" si="119"/>
        <v>0.30418827498248791</v>
      </c>
    </row>
    <row r="105" spans="1:15" ht="20.100000000000001" customHeight="1" x14ac:dyDescent="0.25">
      <c r="A105" s="24"/>
      <c r="B105" t="s">
        <v>84</v>
      </c>
      <c r="C105" s="243">
        <f t="shared" si="116"/>
        <v>5.2620489242623281</v>
      </c>
      <c r="D105" s="244">
        <f t="shared" si="116"/>
        <v>6.0405704704487091</v>
      </c>
      <c r="E105" s="244">
        <f t="shared" si="113"/>
        <v>5.1080959816220677</v>
      </c>
      <c r="F105" s="244">
        <f t="shared" si="113"/>
        <v>5.8357127178738288</v>
      </c>
      <c r="G105" s="244">
        <f t="shared" ref="G105" si="124">G58/G11</f>
        <v>5.2093051654658691</v>
      </c>
      <c r="H105" s="244">
        <f t="shared" si="113"/>
        <v>4.0384331173528523</v>
      </c>
      <c r="I105" s="244">
        <f t="shared" ref="I105:K105" si="125">I58/I11</f>
        <v>4.354032939286971</v>
      </c>
      <c r="J105" s="244"/>
      <c r="K105" s="244">
        <f t="shared" si="125"/>
        <v>7.2112616577385698</v>
      </c>
      <c r="L105" s="165">
        <f t="shared" si="113"/>
        <v>6.1936892924848514</v>
      </c>
      <c r="M105" s="184">
        <f t="shared" si="113"/>
        <v>7.7401538477705722</v>
      </c>
      <c r="O105" s="241">
        <f t="shared" si="119"/>
        <v>0.24968390925940254</v>
      </c>
    </row>
    <row r="106" spans="1:15" ht="20.100000000000001" customHeight="1" thickBot="1" x14ac:dyDescent="0.3">
      <c r="A106" s="24"/>
      <c r="B106" t="s">
        <v>85</v>
      </c>
      <c r="C106" s="243">
        <f t="shared" si="116"/>
        <v>6.8230739450251647</v>
      </c>
      <c r="D106" s="244">
        <f t="shared" si="116"/>
        <v>8.8369933796221538</v>
      </c>
      <c r="E106" s="244">
        <f t="shared" si="113"/>
        <v>12.302329499978937</v>
      </c>
      <c r="F106" s="244">
        <f t="shared" si="113"/>
        <v>11.966287794066815</v>
      </c>
      <c r="G106" s="244">
        <f t="shared" ref="G106" si="126">G59/G12</f>
        <v>13.443973015401587</v>
      </c>
      <c r="H106" s="244">
        <f t="shared" si="113"/>
        <v>12.472071564415018</v>
      </c>
      <c r="I106" s="244">
        <f t="shared" ref="I106:K106" si="127">I59/I12</f>
        <v>13.213979877293546</v>
      </c>
      <c r="J106" s="244"/>
      <c r="K106" s="244">
        <f t="shared" si="127"/>
        <v>15.132958711887468</v>
      </c>
      <c r="L106" s="165">
        <f t="shared" si="113"/>
        <v>13.303712448575197</v>
      </c>
      <c r="M106" s="184">
        <f t="shared" si="113"/>
        <v>15.930903341384312</v>
      </c>
      <c r="O106" s="34">
        <f t="shared" si="119"/>
        <v>0.19747802750280291</v>
      </c>
    </row>
    <row r="107" spans="1:15" ht="20.100000000000001" customHeight="1" thickBot="1" x14ac:dyDescent="0.3">
      <c r="A107" s="5" t="s">
        <v>14</v>
      </c>
      <c r="B107" s="6"/>
      <c r="C107" s="113">
        <f t="shared" si="116"/>
        <v>13.142143378334337</v>
      </c>
      <c r="D107" s="133">
        <f t="shared" si="116"/>
        <v>14.005606159422275</v>
      </c>
      <c r="E107" s="133">
        <f t="shared" si="113"/>
        <v>15.710852034383059</v>
      </c>
      <c r="F107" s="133">
        <f t="shared" si="113"/>
        <v>16.516943049386594</v>
      </c>
      <c r="G107" s="133">
        <f t="shared" ref="G107" si="128">G60/G13</f>
        <v>16.82118789067847</v>
      </c>
      <c r="H107" s="133">
        <f t="shared" si="113"/>
        <v>16.08776306488986</v>
      </c>
      <c r="I107" s="133">
        <f t="shared" ref="I107:K107" si="129">I60/I13</f>
        <v>16.898197307303679</v>
      </c>
      <c r="J107" s="133"/>
      <c r="K107" s="133">
        <f t="shared" si="129"/>
        <v>17.721094721307249</v>
      </c>
      <c r="L107" s="200">
        <f t="shared" si="113"/>
        <v>17.310423979003406</v>
      </c>
      <c r="M107" s="185">
        <f t="shared" si="113"/>
        <v>17.206018293606984</v>
      </c>
      <c r="O107" s="23">
        <f t="shared" si="119"/>
        <v>-6.0313765580242576E-3</v>
      </c>
    </row>
    <row r="108" spans="1:15" ht="20.100000000000001" customHeight="1" x14ac:dyDescent="0.25">
      <c r="A108" s="24"/>
      <c r="B108" t="s">
        <v>84</v>
      </c>
      <c r="C108" s="243">
        <f t="shared" si="116"/>
        <v>5.1147887199188133</v>
      </c>
      <c r="D108" s="244">
        <f t="shared" si="116"/>
        <v>5.2895655371650996</v>
      </c>
      <c r="E108" s="244">
        <f t="shared" si="113"/>
        <v>5.6004374635034688</v>
      </c>
      <c r="F108" s="244">
        <f t="shared" si="113"/>
        <v>6.8182032145974905</v>
      </c>
      <c r="G108" s="244">
        <f t="shared" ref="G108" si="130">G61/G14</f>
        <v>7.5078729790931593</v>
      </c>
      <c r="H108" s="244">
        <f t="shared" si="113"/>
        <v>9.9551261119521879</v>
      </c>
      <c r="I108" s="244">
        <f t="shared" ref="I108:K108" si="131">I61/I14</f>
        <v>11.507583810462325</v>
      </c>
      <c r="J108" s="244"/>
      <c r="K108" s="244">
        <f t="shared" si="131"/>
        <v>11.229371200270261</v>
      </c>
      <c r="L108" s="165">
        <f t="shared" si="113"/>
        <v>12.990648446598637</v>
      </c>
      <c r="M108" s="184">
        <f t="shared" si="113"/>
        <v>8.7056505795963055</v>
      </c>
      <c r="O108" s="241">
        <f t="shared" si="119"/>
        <v>-0.3298525000208346</v>
      </c>
    </row>
    <row r="109" spans="1:15" ht="20.100000000000001" customHeight="1" thickBot="1" x14ac:dyDescent="0.3">
      <c r="A109" s="24"/>
      <c r="B109" t="s">
        <v>85</v>
      </c>
      <c r="C109" s="243">
        <f t="shared" si="116"/>
        <v>15.511855204904499</v>
      </c>
      <c r="D109" s="244">
        <f t="shared" si="116"/>
        <v>15.502277012025084</v>
      </c>
      <c r="E109" s="244">
        <f t="shared" si="113"/>
        <v>17.131300009900471</v>
      </c>
      <c r="F109" s="244">
        <f t="shared" si="113"/>
        <v>17.044880398601446</v>
      </c>
      <c r="G109" s="244">
        <f t="shared" ref="G109" si="132">G62/G15</f>
        <v>17.169992446042457</v>
      </c>
      <c r="H109" s="244">
        <f t="shared" si="113"/>
        <v>16.310073120470324</v>
      </c>
      <c r="I109" s="244">
        <f t="shared" ref="I109:K109" si="133">I62/I15</f>
        <v>17.092675417570465</v>
      </c>
      <c r="J109" s="244"/>
      <c r="K109" s="244">
        <f t="shared" si="133"/>
        <v>17.85959067074959</v>
      </c>
      <c r="L109" s="165">
        <f t="shared" si="113"/>
        <v>17.399291362985881</v>
      </c>
      <c r="M109" s="184">
        <f t="shared" si="113"/>
        <v>17.625819338350855</v>
      </c>
      <c r="O109" s="34">
        <f t="shared" si="119"/>
        <v>1.3019379389604019E-2</v>
      </c>
    </row>
    <row r="110" spans="1:15" ht="20.100000000000001" customHeight="1" thickBot="1" x14ac:dyDescent="0.3">
      <c r="A110" s="5" t="s">
        <v>8</v>
      </c>
      <c r="B110" s="6"/>
      <c r="C110" s="113">
        <f t="shared" si="116"/>
        <v>6.3988203266787655</v>
      </c>
      <c r="D110" s="133">
        <f t="shared" si="116"/>
        <v>3.142810838843511</v>
      </c>
      <c r="E110" s="133">
        <f t="shared" si="113"/>
        <v>3.4584985053288277</v>
      </c>
      <c r="F110" s="133">
        <f t="shared" si="113"/>
        <v>2.8007500021904268</v>
      </c>
      <c r="G110" s="133">
        <f t="shared" ref="G110" si="134">G63/G16</f>
        <v>3.0593498746433818</v>
      </c>
      <c r="H110" s="133"/>
      <c r="I110" s="133"/>
      <c r="J110" s="133"/>
      <c r="K110" s="133"/>
      <c r="L110" s="200"/>
      <c r="M110" s="185"/>
      <c r="O110" s="23"/>
    </row>
    <row r="111" spans="1:15" ht="20.100000000000001" customHeight="1" thickBot="1" x14ac:dyDescent="0.3">
      <c r="A111" s="24"/>
      <c r="B111" t="s">
        <v>84</v>
      </c>
      <c r="C111" s="243">
        <f t="shared" si="116"/>
        <v>6.3988203266787655</v>
      </c>
      <c r="D111" s="244">
        <f t="shared" si="116"/>
        <v>3.142810838843511</v>
      </c>
      <c r="E111" s="244">
        <f t="shared" si="113"/>
        <v>3.4584985053288277</v>
      </c>
      <c r="F111" s="244">
        <f t="shared" si="113"/>
        <v>2.8007500021904268</v>
      </c>
      <c r="G111" s="244">
        <f t="shared" ref="G111" si="135">G64/G17</f>
        <v>3.0593498746433818</v>
      </c>
      <c r="H111" s="244"/>
      <c r="I111" s="244"/>
      <c r="J111" s="244"/>
      <c r="K111" s="244"/>
      <c r="L111" s="165"/>
      <c r="M111" s="184"/>
      <c r="O111" s="316"/>
    </row>
    <row r="112" spans="1:15" ht="20.100000000000001" customHeight="1" thickBot="1" x14ac:dyDescent="0.3">
      <c r="A112" s="5" t="s">
        <v>15</v>
      </c>
      <c r="B112" s="6"/>
      <c r="C112" s="113">
        <f t="shared" si="116"/>
        <v>13.75466297322253</v>
      </c>
      <c r="D112" s="133">
        <f t="shared" si="116"/>
        <v>10.495685902002691</v>
      </c>
      <c r="E112" s="133">
        <f t="shared" si="113"/>
        <v>12.950920856147336</v>
      </c>
      <c r="F112" s="133">
        <f t="shared" si="113"/>
        <v>10.068164450557848</v>
      </c>
      <c r="G112" s="133">
        <f t="shared" ref="G112" si="136">G65/G18</f>
        <v>9.1511891531451433</v>
      </c>
      <c r="H112" s="133">
        <f t="shared" si="113"/>
        <v>8.5774050780340083</v>
      </c>
      <c r="I112" s="133">
        <f t="shared" ref="I112:K112" si="137">I65/I18</f>
        <v>9.5351365824242169</v>
      </c>
      <c r="J112" s="133"/>
      <c r="K112" s="133">
        <f t="shared" si="137"/>
        <v>11.790272609050776</v>
      </c>
      <c r="L112" s="200">
        <f t="shared" si="113"/>
        <v>11.200092175933865</v>
      </c>
      <c r="M112" s="185">
        <f t="shared" si="113"/>
        <v>21.59724132904531</v>
      </c>
      <c r="O112" s="23">
        <f t="shared" si="119"/>
        <v>0.92830924869102971</v>
      </c>
    </row>
    <row r="113" spans="1:15" ht="20.100000000000001" customHeight="1" x14ac:dyDescent="0.25">
      <c r="A113" s="24"/>
      <c r="B113" t="s">
        <v>84</v>
      </c>
      <c r="C113" s="243">
        <f t="shared" si="116"/>
        <v>13.797621834183794</v>
      </c>
      <c r="D113" s="244">
        <f t="shared" si="116"/>
        <v>10.172654342518312</v>
      </c>
      <c r="E113" s="244">
        <f t="shared" si="113"/>
        <v>12.269485404754739</v>
      </c>
      <c r="F113" s="244">
        <f t="shared" si="113"/>
        <v>9.5459190190318051</v>
      </c>
      <c r="G113" s="244">
        <f t="shared" ref="G113" si="138">G66/G19</f>
        <v>8.1287145312041584</v>
      </c>
      <c r="H113" s="244">
        <f t="shared" si="113"/>
        <v>8.0172894590072499</v>
      </c>
      <c r="I113" s="244">
        <f t="shared" ref="I113:K113" si="139">I66/I19</f>
        <v>9.2688084212655095</v>
      </c>
      <c r="J113" s="244"/>
      <c r="K113" s="244">
        <f t="shared" si="139"/>
        <v>11.621191793687204</v>
      </c>
      <c r="L113" s="165">
        <f t="shared" si="113"/>
        <v>11.277836007719088</v>
      </c>
      <c r="M113" s="184" t="e">
        <f t="shared" si="113"/>
        <v>#DIV/0!</v>
      </c>
      <c r="O113" s="241" t="e">
        <f t="shared" si="119"/>
        <v>#DIV/0!</v>
      </c>
    </row>
    <row r="114" spans="1:15" ht="20.100000000000001" customHeight="1" thickBot="1" x14ac:dyDescent="0.3">
      <c r="A114" s="24"/>
      <c r="B114" t="s">
        <v>85</v>
      </c>
      <c r="C114" s="243">
        <f t="shared" si="116"/>
        <v>10.685618729096991</v>
      </c>
      <c r="D114" s="244">
        <f t="shared" si="116"/>
        <v>13.675536480686695</v>
      </c>
      <c r="E114" s="244">
        <f t="shared" si="113"/>
        <v>14.283318623124448</v>
      </c>
      <c r="F114" s="244">
        <f t="shared" si="113"/>
        <v>12.127423822714681</v>
      </c>
      <c r="G114" s="244">
        <f t="shared" ref="G114" si="140">G67/G20</f>
        <v>10.3056646632909</v>
      </c>
      <c r="H114" s="244">
        <f t="shared" si="113"/>
        <v>11.418387553041018</v>
      </c>
      <c r="I114" s="244">
        <f t="shared" ref="I114:K114" si="141">I67/I20</f>
        <v>13.384548110282578</v>
      </c>
      <c r="J114" s="244"/>
      <c r="K114" s="244">
        <f t="shared" si="141"/>
        <v>13.26517209588885</v>
      </c>
      <c r="L114" s="165">
        <f t="shared" si="113"/>
        <v>9.9999874497676959</v>
      </c>
      <c r="M114" s="184">
        <f t="shared" si="113"/>
        <v>21.59724132904531</v>
      </c>
      <c r="O114" s="34">
        <f t="shared" si="119"/>
        <v>1.1597268434118908</v>
      </c>
    </row>
    <row r="115" spans="1:15" ht="20.100000000000001" customHeight="1" thickBot="1" x14ac:dyDescent="0.3">
      <c r="A115" s="5" t="s">
        <v>18</v>
      </c>
      <c r="B115" s="6"/>
      <c r="C115" s="113">
        <f t="shared" si="116"/>
        <v>21.465735798703776</v>
      </c>
      <c r="D115" s="133">
        <f t="shared" si="116"/>
        <v>14.720789007092199</v>
      </c>
      <c r="E115" s="133">
        <f t="shared" si="113"/>
        <v>12.061285530956013</v>
      </c>
      <c r="F115" s="133">
        <f t="shared" si="113"/>
        <v>11.294826300496284</v>
      </c>
      <c r="G115" s="133">
        <f t="shared" ref="G115" si="142">G68/G21</f>
        <v>13.343641876226146</v>
      </c>
      <c r="H115" s="133">
        <f t="shared" si="113"/>
        <v>19.202643817056646</v>
      </c>
      <c r="I115" s="133">
        <f t="shared" ref="I115:K115" si="143">I68/I21</f>
        <v>21.169195073903065</v>
      </c>
      <c r="J115" s="133"/>
      <c r="K115" s="133">
        <f t="shared" si="143"/>
        <v>18.710324465015994</v>
      </c>
      <c r="L115" s="200">
        <f t="shared" si="113"/>
        <v>20.505359016823896</v>
      </c>
      <c r="M115" s="185">
        <f t="shared" si="113"/>
        <v>16.604706995672281</v>
      </c>
      <c r="O115" s="23">
        <f t="shared" si="119"/>
        <v>-0.19022598033768989</v>
      </c>
    </row>
    <row r="116" spans="1:15" ht="20.100000000000001" customHeight="1" x14ac:dyDescent="0.25">
      <c r="A116" s="24"/>
      <c r="B116" t="s">
        <v>84</v>
      </c>
      <c r="C116" s="243">
        <f t="shared" si="116"/>
        <v>13.936639505479068</v>
      </c>
      <c r="D116" s="244">
        <f t="shared" si="116"/>
        <v>11.378264268960125</v>
      </c>
      <c r="E116" s="244">
        <f t="shared" si="113"/>
        <v>15.149018548532325</v>
      </c>
      <c r="F116" s="244">
        <f t="shared" si="113"/>
        <v>19.160603080957063</v>
      </c>
      <c r="G116" s="244">
        <f t="shared" ref="G116" si="144">G69/G22</f>
        <v>16.752188672503127</v>
      </c>
      <c r="H116" s="244">
        <f t="shared" si="113"/>
        <v>18.680670998942119</v>
      </c>
      <c r="I116" s="244">
        <f t="shared" ref="I116:K116" si="145">I69/I22</f>
        <v>21.396684181997294</v>
      </c>
      <c r="J116" s="244"/>
      <c r="K116" s="244">
        <f t="shared" si="145"/>
        <v>24.515163635465807</v>
      </c>
      <c r="L116" s="165">
        <f t="shared" si="113"/>
        <v>23.812592096288679</v>
      </c>
      <c r="M116" s="184">
        <f t="shared" si="113"/>
        <v>22.547276566087405</v>
      </c>
      <c r="O116" s="241">
        <f t="shared" si="119"/>
        <v>-5.3136404683910093E-2</v>
      </c>
    </row>
    <row r="117" spans="1:15" ht="20.100000000000001" customHeight="1" thickBot="1" x14ac:dyDescent="0.3">
      <c r="A117" s="24"/>
      <c r="B117" t="s">
        <v>85</v>
      </c>
      <c r="C117" s="243">
        <f t="shared" si="116"/>
        <v>25.330737054666091</v>
      </c>
      <c r="D117" s="244">
        <f t="shared" si="116"/>
        <v>15.272769528728212</v>
      </c>
      <c r="E117" s="244">
        <f t="shared" si="116"/>
        <v>11.670965318642795</v>
      </c>
      <c r="F117" s="244">
        <f t="shared" si="116"/>
        <v>10.625188347564038</v>
      </c>
      <c r="G117" s="244">
        <f t="shared" ref="G117" si="146">G70/G23</f>
        <v>12.49340404670648</v>
      </c>
      <c r="H117" s="244">
        <f t="shared" si="116"/>
        <v>19.369563116180167</v>
      </c>
      <c r="I117" s="244">
        <f t="shared" ref="I117:K117" si="147">I70/I23</f>
        <v>21.10594283884824</v>
      </c>
      <c r="J117" s="244"/>
      <c r="K117" s="244">
        <f t="shared" si="147"/>
        <v>17.127288415191792</v>
      </c>
      <c r="L117" s="165">
        <f t="shared" si="116"/>
        <v>19.218306071125323</v>
      </c>
      <c r="M117" s="184">
        <f t="shared" si="116"/>
        <v>15.427913730797163</v>
      </c>
      <c r="O117" s="34">
        <f t="shared" si="119"/>
        <v>-0.19722822221168912</v>
      </c>
    </row>
    <row r="118" spans="1:15" ht="20.100000000000001" customHeight="1" thickBot="1" x14ac:dyDescent="0.3">
      <c r="A118" s="5" t="s">
        <v>19</v>
      </c>
      <c r="B118" s="6"/>
      <c r="C118" s="113">
        <f t="shared" ref="C118:M133" si="148">C71/C24</f>
        <v>8.5465300809799558</v>
      </c>
      <c r="D118" s="133">
        <f t="shared" si="148"/>
        <v>10.986867547585044</v>
      </c>
      <c r="E118" s="133">
        <f t="shared" si="148"/>
        <v>8.4069324817011086</v>
      </c>
      <c r="F118" s="133">
        <f t="shared" si="148"/>
        <v>8.1401663674342579</v>
      </c>
      <c r="G118" s="133">
        <f t="shared" ref="G118" si="149">G71/G24</f>
        <v>7.8997118247652534</v>
      </c>
      <c r="H118" s="133">
        <f t="shared" si="148"/>
        <v>7.6815972604717064</v>
      </c>
      <c r="I118" s="133">
        <f t="shared" ref="I118:K118" si="150">I71/I24</f>
        <v>10.201304142528377</v>
      </c>
      <c r="J118" s="133"/>
      <c r="K118" s="133">
        <f t="shared" si="150"/>
        <v>14.980785782885039</v>
      </c>
      <c r="L118" s="200">
        <f t="shared" si="148"/>
        <v>12.296143518752125</v>
      </c>
      <c r="M118" s="185">
        <f t="shared" si="148"/>
        <v>14.938985651286469</v>
      </c>
      <c r="O118" s="23">
        <f t="shared" si="119"/>
        <v>0.21493260293391186</v>
      </c>
    </row>
    <row r="119" spans="1:15" ht="20.100000000000001" customHeight="1" x14ac:dyDescent="0.25">
      <c r="A119" s="24"/>
      <c r="B119" t="s">
        <v>84</v>
      </c>
      <c r="C119" s="243">
        <f t="shared" si="148"/>
        <v>3.6284859094941284</v>
      </c>
      <c r="D119" s="244">
        <f t="shared" si="148"/>
        <v>4.1276205297506872</v>
      </c>
      <c r="E119" s="244">
        <f t="shared" si="148"/>
        <v>3.0479738698719623</v>
      </c>
      <c r="F119" s="244">
        <f t="shared" si="148"/>
        <v>3.3002096269322321</v>
      </c>
      <c r="G119" s="244">
        <f t="shared" ref="G119" si="151">G72/G25</f>
        <v>3.3803129133786434</v>
      </c>
      <c r="H119" s="244">
        <f t="shared" si="148"/>
        <v>3.405626007219583</v>
      </c>
      <c r="I119" s="244">
        <f t="shared" ref="I119:K119" si="152">I72/I25</f>
        <v>3.4852320678192017</v>
      </c>
      <c r="J119" s="244"/>
      <c r="K119" s="244">
        <f t="shared" si="152"/>
        <v>4.7130155550750397</v>
      </c>
      <c r="L119" s="165">
        <f t="shared" si="148"/>
        <v>4.5039005774703682</v>
      </c>
      <c r="M119" s="184">
        <f t="shared" si="148"/>
        <v>4.3659686892015559</v>
      </c>
      <c r="O119" s="241">
        <f t="shared" si="119"/>
        <v>-3.0624985142607711E-2</v>
      </c>
    </row>
    <row r="120" spans="1:15" ht="20.100000000000001" customHeight="1" thickBot="1" x14ac:dyDescent="0.3">
      <c r="A120" s="24"/>
      <c r="B120" t="s">
        <v>85</v>
      </c>
      <c r="C120" s="243">
        <f t="shared" si="148"/>
        <v>10.259959904540468</v>
      </c>
      <c r="D120" s="244">
        <f t="shared" si="148"/>
        <v>12.094985714576364</v>
      </c>
      <c r="E120" s="244">
        <f t="shared" si="148"/>
        <v>13.422789193842663</v>
      </c>
      <c r="F120" s="244">
        <f t="shared" si="148"/>
        <v>12.650576311027072</v>
      </c>
      <c r="G120" s="244">
        <f t="shared" ref="G120" si="153">G73/G26</f>
        <v>11.758965825628753</v>
      </c>
      <c r="H120" s="244">
        <f t="shared" si="148"/>
        <v>11.241794826725048</v>
      </c>
      <c r="I120" s="244">
        <f t="shared" ref="I120:K120" si="154">I73/I26</f>
        <v>14.040968842637325</v>
      </c>
      <c r="J120" s="244"/>
      <c r="K120" s="244">
        <f t="shared" si="154"/>
        <v>16.264361015333428</v>
      </c>
      <c r="L120" s="165">
        <f t="shared" si="148"/>
        <v>14.629335387256349</v>
      </c>
      <c r="M120" s="184">
        <f t="shared" si="148"/>
        <v>15.78800468286893</v>
      </c>
      <c r="O120" s="34">
        <f t="shared" si="119"/>
        <v>7.9201772667123416E-2</v>
      </c>
    </row>
    <row r="121" spans="1:15" ht="20.100000000000001" customHeight="1" thickBot="1" x14ac:dyDescent="0.3">
      <c r="A121" s="5" t="s">
        <v>83</v>
      </c>
      <c r="B121" s="6"/>
      <c r="C121" s="113">
        <f t="shared" si="148"/>
        <v>8.8219907864146805</v>
      </c>
      <c r="D121" s="133">
        <f t="shared" si="148"/>
        <v>7.9278075188695167</v>
      </c>
      <c r="E121" s="133">
        <f t="shared" si="148"/>
        <v>5.3059111054299448</v>
      </c>
      <c r="F121" s="133">
        <f t="shared" si="148"/>
        <v>7.4216689735864705</v>
      </c>
      <c r="G121" s="133">
        <f t="shared" ref="G121" si="155">G74/G27</f>
        <v>7.9880684466342631</v>
      </c>
      <c r="H121" s="133">
        <f t="shared" si="148"/>
        <v>7.3332827086244254</v>
      </c>
      <c r="I121" s="133">
        <f t="shared" ref="I121:K121" si="156">I74/I27</f>
        <v>7.2107757436653337</v>
      </c>
      <c r="J121" s="133"/>
      <c r="K121" s="133">
        <f t="shared" si="156"/>
        <v>11.714339555856082</v>
      </c>
      <c r="L121" s="200">
        <f t="shared" si="148"/>
        <v>10.064999613530434</v>
      </c>
      <c r="M121" s="185">
        <f t="shared" si="148"/>
        <v>9.0242075237049786</v>
      </c>
      <c r="O121" s="23">
        <f t="shared" si="119"/>
        <v>-0.10340706704313359</v>
      </c>
    </row>
    <row r="122" spans="1:15" ht="20.100000000000001" customHeight="1" x14ac:dyDescent="0.25">
      <c r="A122" s="24"/>
      <c r="B122" t="s">
        <v>84</v>
      </c>
      <c r="C122" s="243">
        <f t="shared" si="148"/>
        <v>6.3294754986456541</v>
      </c>
      <c r="D122" s="244">
        <f t="shared" si="148"/>
        <v>6.9627473806752036</v>
      </c>
      <c r="E122" s="244">
        <f t="shared" si="148"/>
        <v>3.5215049578031699</v>
      </c>
      <c r="F122" s="244">
        <f t="shared" si="148"/>
        <v>3.6882277549016935</v>
      </c>
      <c r="G122" s="244">
        <f t="shared" ref="G122" si="157">G75/G28</f>
        <v>7.7413181783891165</v>
      </c>
      <c r="H122" s="244">
        <f t="shared" si="148"/>
        <v>8.0936505640728953</v>
      </c>
      <c r="I122" s="244">
        <f t="shared" ref="I122:K122" si="158">I75/I28</f>
        <v>7.7351567687785527</v>
      </c>
      <c r="J122" s="244"/>
      <c r="K122" s="244">
        <f t="shared" si="158"/>
        <v>9.8134656609847841</v>
      </c>
      <c r="L122" s="165">
        <f t="shared" si="148"/>
        <v>10.827231828354725</v>
      </c>
      <c r="M122" s="184">
        <f t="shared" si="148"/>
        <v>8.6510674478132703</v>
      </c>
      <c r="O122" s="241">
        <f t="shared" si="119"/>
        <v>-0.20098991275336331</v>
      </c>
    </row>
    <row r="123" spans="1:15" ht="20.100000000000001" customHeight="1" thickBot="1" x14ac:dyDescent="0.3">
      <c r="A123" s="24"/>
      <c r="B123" t="s">
        <v>85</v>
      </c>
      <c r="C123" s="243">
        <f t="shared" si="148"/>
        <v>8.9119602510088356</v>
      </c>
      <c r="D123" s="244">
        <f t="shared" si="148"/>
        <v>7.9974662107569694</v>
      </c>
      <c r="E123" s="244">
        <f t="shared" si="148"/>
        <v>8.7960602745288234</v>
      </c>
      <c r="F123" s="244">
        <f t="shared" si="148"/>
        <v>9.0921549679346398</v>
      </c>
      <c r="G123" s="244">
        <f t="shared" ref="G123" si="159">G76/G29</f>
        <v>8.0119546351901025</v>
      </c>
      <c r="H123" s="244">
        <f t="shared" si="148"/>
        <v>7.2760473370204242</v>
      </c>
      <c r="I123" s="244">
        <f t="shared" ref="I123:K123" si="160">I76/I29</f>
        <v>7.1804625356478944</v>
      </c>
      <c r="J123" s="244"/>
      <c r="K123" s="244">
        <f t="shared" si="160"/>
        <v>11.821330198217739</v>
      </c>
      <c r="L123" s="165">
        <f t="shared" si="148"/>
        <v>10.046771614585468</v>
      </c>
      <c r="M123" s="184">
        <f t="shared" si="148"/>
        <v>9.0569369475325416</v>
      </c>
      <c r="O123" s="34">
        <f t="shared" si="119"/>
        <v>-9.8522660315670724E-2</v>
      </c>
    </row>
    <row r="124" spans="1:15" ht="20.100000000000001" customHeight="1" thickBot="1" x14ac:dyDescent="0.3">
      <c r="A124" s="5" t="s">
        <v>9</v>
      </c>
      <c r="B124" s="6"/>
      <c r="C124" s="113">
        <f t="shared" si="148"/>
        <v>8.6157584549226236</v>
      </c>
      <c r="D124" s="133">
        <f t="shared" si="148"/>
        <v>9.2267089803991489</v>
      </c>
      <c r="E124" s="133">
        <f t="shared" si="148"/>
        <v>10.043909773256988</v>
      </c>
      <c r="F124" s="133">
        <f t="shared" si="148"/>
        <v>9.7347836212761418</v>
      </c>
      <c r="G124" s="133">
        <f t="shared" ref="G124" si="161">G77/G30</f>
        <v>11.959347444545473</v>
      </c>
      <c r="H124" s="133">
        <f t="shared" si="148"/>
        <v>11.144735654047807</v>
      </c>
      <c r="I124" s="133">
        <f t="shared" ref="I124:K124" si="162">I77/I30</f>
        <v>11.364817787754543</v>
      </c>
      <c r="J124" s="133"/>
      <c r="K124" s="133">
        <f t="shared" si="162"/>
        <v>13.439596927281215</v>
      </c>
      <c r="L124" s="200">
        <f t="shared" si="148"/>
        <v>12.473015399567711</v>
      </c>
      <c r="M124" s="185">
        <f t="shared" si="148"/>
        <v>14.673985897681854</v>
      </c>
      <c r="O124" s="23">
        <f t="shared" si="119"/>
        <v>0.17645857297590001</v>
      </c>
    </row>
    <row r="125" spans="1:15" ht="20.100000000000001" customHeight="1" x14ac:dyDescent="0.25">
      <c r="A125" s="24"/>
      <c r="B125" t="s">
        <v>84</v>
      </c>
      <c r="C125" s="243">
        <f t="shared" si="148"/>
        <v>8.7338098076509976</v>
      </c>
      <c r="D125" s="244">
        <f t="shared" si="148"/>
        <v>9.4251186024077285</v>
      </c>
      <c r="E125" s="244">
        <f t="shared" si="148"/>
        <v>10.664575407843053</v>
      </c>
      <c r="F125" s="244">
        <f t="shared" si="148"/>
        <v>10.901297215418332</v>
      </c>
      <c r="G125" s="244">
        <f t="shared" ref="G125" si="163">G78/G31</f>
        <v>11.843918106184637</v>
      </c>
      <c r="H125" s="244">
        <f t="shared" si="148"/>
        <v>11.541792756448999</v>
      </c>
      <c r="I125" s="244">
        <f t="shared" ref="I125:K125" si="164">I78/I31</f>
        <v>12.133750289235763</v>
      </c>
      <c r="J125" s="244"/>
      <c r="K125" s="244">
        <f t="shared" si="164"/>
        <v>13.759919111592765</v>
      </c>
      <c r="L125" s="165">
        <f t="shared" si="148"/>
        <v>12.717160973037794</v>
      </c>
      <c r="M125" s="184">
        <f t="shared" si="148"/>
        <v>14.778160304379945</v>
      </c>
      <c r="O125" s="241">
        <f t="shared" si="119"/>
        <v>0.16206442111661282</v>
      </c>
    </row>
    <row r="126" spans="1:15" ht="20.100000000000001" customHeight="1" thickBot="1" x14ac:dyDescent="0.3">
      <c r="A126" s="24"/>
      <c r="B126" t="s">
        <v>85</v>
      </c>
      <c r="C126" s="243">
        <f t="shared" si="148"/>
        <v>8.2175515374870436</v>
      </c>
      <c r="D126" s="244">
        <f t="shared" si="148"/>
        <v>8.0282708076336977</v>
      </c>
      <c r="E126" s="244">
        <f t="shared" si="148"/>
        <v>7.1393181615747752</v>
      </c>
      <c r="F126" s="244">
        <f t="shared" si="148"/>
        <v>6.851706407841232</v>
      </c>
      <c r="G126" s="244">
        <f t="shared" ref="G126" si="165">G79/G32</f>
        <v>12.583021167125514</v>
      </c>
      <c r="H126" s="244">
        <f t="shared" si="148"/>
        <v>10.197394233071941</v>
      </c>
      <c r="I126" s="244">
        <f t="shared" ref="I126:K126" si="166">I79/I32</f>
        <v>9.111957419812299</v>
      </c>
      <c r="J126" s="244"/>
      <c r="K126" s="244">
        <f t="shared" si="166"/>
        <v>12.307700053039513</v>
      </c>
      <c r="L126" s="165">
        <f t="shared" si="148"/>
        <v>11.672114422037428</v>
      </c>
      <c r="M126" s="184">
        <f t="shared" si="148"/>
        <v>14.34397949932476</v>
      </c>
      <c r="O126" s="34">
        <f t="shared" si="119"/>
        <v>0.22891011694014432</v>
      </c>
    </row>
    <row r="127" spans="1:15" ht="20.100000000000001" customHeight="1" thickBot="1" x14ac:dyDescent="0.3">
      <c r="A127" s="5" t="s">
        <v>12</v>
      </c>
      <c r="B127" s="6"/>
      <c r="C127" s="113">
        <f t="shared" si="148"/>
        <v>6.5114133195300425</v>
      </c>
      <c r="D127" s="133">
        <f t="shared" si="148"/>
        <v>6.194533158108551</v>
      </c>
      <c r="E127" s="133">
        <f t="shared" si="148"/>
        <v>5.8572628598213905</v>
      </c>
      <c r="F127" s="133">
        <f t="shared" si="148"/>
        <v>4.6456746925895409</v>
      </c>
      <c r="G127" s="133">
        <f t="shared" ref="G127" si="167">G80/G33</f>
        <v>5.0539941688228893</v>
      </c>
      <c r="H127" s="133">
        <f t="shared" si="148"/>
        <v>5.2067475807992807</v>
      </c>
      <c r="I127" s="133">
        <f t="shared" ref="I127:K127" si="168">I80/I33</f>
        <v>5.6696504033864485</v>
      </c>
      <c r="J127" s="133"/>
      <c r="K127" s="133">
        <f t="shared" si="168"/>
        <v>7.1500175685389946</v>
      </c>
      <c r="L127" s="200">
        <f t="shared" si="148"/>
        <v>6.445972931596053</v>
      </c>
      <c r="M127" s="185">
        <f t="shared" si="148"/>
        <v>7.5479062979909708</v>
      </c>
      <c r="O127" s="23">
        <f t="shared" si="119"/>
        <v>0.17094911475560198</v>
      </c>
    </row>
    <row r="128" spans="1:15" ht="20.100000000000001" customHeight="1" x14ac:dyDescent="0.25">
      <c r="A128" s="24"/>
      <c r="B128" t="s">
        <v>84</v>
      </c>
      <c r="C128" s="243">
        <f t="shared" si="148"/>
        <v>6.1268866254537739</v>
      </c>
      <c r="D128" s="244">
        <f t="shared" si="148"/>
        <v>5.8482320850167264</v>
      </c>
      <c r="E128" s="244">
        <f t="shared" si="148"/>
        <v>5.4770008408434752</v>
      </c>
      <c r="F128" s="244">
        <f t="shared" si="148"/>
        <v>4.3489540988079645</v>
      </c>
      <c r="G128" s="244">
        <f t="shared" ref="G128" si="169">G81/G34</f>
        <v>4.6962862811374828</v>
      </c>
      <c r="H128" s="244">
        <f t="shared" si="148"/>
        <v>4.8534789652693586</v>
      </c>
      <c r="I128" s="244">
        <f t="shared" ref="I128:K128" si="170">I81/I34</f>
        <v>5.4942995301534721</v>
      </c>
      <c r="J128" s="244"/>
      <c r="K128" s="244">
        <f t="shared" si="170"/>
        <v>6.8188055432732133</v>
      </c>
      <c r="L128" s="165">
        <f t="shared" si="148"/>
        <v>6.1501126971605471</v>
      </c>
      <c r="M128" s="184">
        <f t="shared" si="148"/>
        <v>7.1796065731419993</v>
      </c>
      <c r="O128" s="42">
        <f t="shared" si="119"/>
        <v>0.16739431075088437</v>
      </c>
    </row>
    <row r="129" spans="1:15" ht="20.100000000000001" customHeight="1" thickBot="1" x14ac:dyDescent="0.3">
      <c r="A129" s="24"/>
      <c r="B129" t="s">
        <v>85</v>
      </c>
      <c r="C129" s="243">
        <f t="shared" si="148"/>
        <v>11.811279449224065</v>
      </c>
      <c r="D129" s="244">
        <f t="shared" si="148"/>
        <v>11.039594243838907</v>
      </c>
      <c r="E129" s="244">
        <f t="shared" si="148"/>
        <v>11.392946927374302</v>
      </c>
      <c r="F129" s="244">
        <f t="shared" si="148"/>
        <v>11.754864898981511</v>
      </c>
      <c r="G129" s="244">
        <f t="shared" ref="G129" si="171">G82/G35</f>
        <v>12.990164112596457</v>
      </c>
      <c r="H129" s="244">
        <f t="shared" si="148"/>
        <v>12.713660354989113</v>
      </c>
      <c r="I129" s="244">
        <f t="shared" ref="I129:K129" si="172">I82/I35</f>
        <v>12.317009916622206</v>
      </c>
      <c r="J129" s="244"/>
      <c r="K129" s="244">
        <f t="shared" si="172"/>
        <v>14.445677081460401</v>
      </c>
      <c r="L129" s="165">
        <f t="shared" si="148"/>
        <v>13.367425938676501</v>
      </c>
      <c r="M129" s="184">
        <f t="shared" si="148"/>
        <v>16.265836233085221</v>
      </c>
      <c r="O129" s="159">
        <f t="shared" si="119"/>
        <v>0.2168263589194562</v>
      </c>
    </row>
    <row r="130" spans="1:15" ht="20.100000000000001" customHeight="1" thickBot="1" x14ac:dyDescent="0.3">
      <c r="A130" s="5" t="s">
        <v>11</v>
      </c>
      <c r="B130" s="6"/>
      <c r="C130" s="113">
        <f t="shared" si="148"/>
        <v>9.4593915192518825</v>
      </c>
      <c r="D130" s="133">
        <f t="shared" si="148"/>
        <v>9.8262393081334114</v>
      </c>
      <c r="E130" s="133">
        <f t="shared" si="148"/>
        <v>9.8714347596235577</v>
      </c>
      <c r="F130" s="133">
        <f t="shared" si="148"/>
        <v>9.5642067097241092</v>
      </c>
      <c r="G130" s="133">
        <f t="shared" ref="G130" si="173">G83/G36</f>
        <v>8.986912153786843</v>
      </c>
      <c r="H130" s="133">
        <f t="shared" si="148"/>
        <v>9.5622009717787151</v>
      </c>
      <c r="I130" s="133">
        <f t="shared" ref="I130:K130" si="174">I83/I36</f>
        <v>10.054095560632007</v>
      </c>
      <c r="J130" s="133"/>
      <c r="K130" s="133">
        <f t="shared" si="174"/>
        <v>10.460126438156271</v>
      </c>
      <c r="L130" s="200">
        <f t="shared" si="148"/>
        <v>10.747249227308052</v>
      </c>
      <c r="M130" s="185">
        <f t="shared" si="148"/>
        <v>10.536887539763683</v>
      </c>
      <c r="O130" s="23">
        <f t="shared" si="119"/>
        <v>-1.9573537664861591E-2</v>
      </c>
    </row>
    <row r="131" spans="1:15" ht="20.100000000000001" customHeight="1" x14ac:dyDescent="0.25">
      <c r="A131" s="24"/>
      <c r="B131" t="s">
        <v>84</v>
      </c>
      <c r="C131" s="243">
        <f t="shared" si="148"/>
        <v>9.1420220353026309</v>
      </c>
      <c r="D131" s="244">
        <f t="shared" si="148"/>
        <v>9.5823808898524234</v>
      </c>
      <c r="E131" s="244">
        <f t="shared" si="148"/>
        <v>9.6075923361953901</v>
      </c>
      <c r="F131" s="244">
        <f t="shared" si="148"/>
        <v>9.1216037233935268</v>
      </c>
      <c r="G131" s="244">
        <f t="shared" ref="G131" si="175">G84/G37</f>
        <v>8.5402556197665742</v>
      </c>
      <c r="H131" s="244">
        <f t="shared" si="148"/>
        <v>9.1311749503406734</v>
      </c>
      <c r="I131" s="244">
        <f t="shared" ref="I131:K131" si="176">I84/I37</f>
        <v>9.7502903835192321</v>
      </c>
      <c r="J131" s="244"/>
      <c r="K131" s="244">
        <f t="shared" si="176"/>
        <v>10.097169026111825</v>
      </c>
      <c r="L131" s="165">
        <f t="shared" si="148"/>
        <v>10.347286831903418</v>
      </c>
      <c r="M131" s="184">
        <f t="shared" si="148"/>
        <v>10.094545903934781</v>
      </c>
      <c r="O131" s="241">
        <f t="shared" si="119"/>
        <v>-2.4425816358870939E-2</v>
      </c>
    </row>
    <row r="132" spans="1:15" ht="20.100000000000001" customHeight="1" thickBot="1" x14ac:dyDescent="0.3">
      <c r="A132" s="24"/>
      <c r="B132" t="s">
        <v>85</v>
      </c>
      <c r="C132" s="243">
        <f t="shared" si="148"/>
        <v>13.309875060640524</v>
      </c>
      <c r="D132" s="244">
        <f t="shared" si="148"/>
        <v>12.84427106221032</v>
      </c>
      <c r="E132" s="244">
        <f t="shared" si="148"/>
        <v>13.680904612950778</v>
      </c>
      <c r="F132" s="244">
        <f t="shared" si="148"/>
        <v>13.68610844429603</v>
      </c>
      <c r="G132" s="244">
        <f t="shared" ref="G132" si="177">G85/G38</f>
        <v>13.811972377929358</v>
      </c>
      <c r="H132" s="244">
        <f t="shared" si="148"/>
        <v>13.79750501599241</v>
      </c>
      <c r="I132" s="244">
        <f t="shared" ref="I132:K132" si="178">I85/I38</f>
        <v>13.439382836894822</v>
      </c>
      <c r="J132" s="244"/>
      <c r="K132" s="244">
        <f t="shared" si="178"/>
        <v>14.502723294871808</v>
      </c>
      <c r="L132" s="165">
        <f t="shared" si="148"/>
        <v>13.899271577655906</v>
      </c>
      <c r="M132" s="184">
        <f t="shared" si="148"/>
        <v>13.931420557209462</v>
      </c>
      <c r="O132" s="34">
        <f t="shared" si="119"/>
        <v>2.3129974383145173E-3</v>
      </c>
    </row>
    <row r="133" spans="1:15" ht="20.100000000000001" customHeight="1" thickBot="1" x14ac:dyDescent="0.3">
      <c r="A133" s="5" t="s">
        <v>6</v>
      </c>
      <c r="B133" s="6"/>
      <c r="C133" s="113">
        <f t="shared" si="148"/>
        <v>10.43620664331918</v>
      </c>
      <c r="D133" s="133">
        <f t="shared" si="148"/>
        <v>10.88841256916583</v>
      </c>
      <c r="E133" s="133">
        <f t="shared" si="148"/>
        <v>11.564204729106528</v>
      </c>
      <c r="F133" s="133">
        <f t="shared" si="148"/>
        <v>11.385769200869499</v>
      </c>
      <c r="G133" s="133">
        <f t="shared" ref="G133" si="179">G86/G39</f>
        <v>11.546971243508999</v>
      </c>
      <c r="H133" s="133">
        <f t="shared" si="148"/>
        <v>11.892505266359258</v>
      </c>
      <c r="I133" s="133">
        <f t="shared" ref="I133:K133" si="180">I86/I39</f>
        <v>12.33339206071159</v>
      </c>
      <c r="J133" s="133"/>
      <c r="K133" s="133">
        <f t="shared" si="180"/>
        <v>14.523112900479685</v>
      </c>
      <c r="L133" s="200">
        <f t="shared" si="148"/>
        <v>13.744546086320108</v>
      </c>
      <c r="M133" s="185">
        <f t="shared" si="148"/>
        <v>14.191990083899771</v>
      </c>
      <c r="O133" s="23">
        <f t="shared" si="119"/>
        <v>3.2554294246574092E-2</v>
      </c>
    </row>
    <row r="134" spans="1:15" ht="20.100000000000001" customHeight="1" x14ac:dyDescent="0.25">
      <c r="A134" s="24"/>
      <c r="B134" t="s">
        <v>84</v>
      </c>
      <c r="C134" s="243">
        <f t="shared" ref="C134:M141" si="181">C87/C40</f>
        <v>9.8919608108893069</v>
      </c>
      <c r="D134" s="244">
        <f t="shared" si="181"/>
        <v>10.222273866177959</v>
      </c>
      <c r="E134" s="244">
        <f t="shared" si="181"/>
        <v>10.884497388649878</v>
      </c>
      <c r="F134" s="244">
        <f t="shared" si="181"/>
        <v>10.928790922923891</v>
      </c>
      <c r="G134" s="244">
        <f t="shared" ref="G134" si="182">G87/G40</f>
        <v>11.15227524901206</v>
      </c>
      <c r="H134" s="244">
        <f t="shared" si="181"/>
        <v>11.284437748580087</v>
      </c>
      <c r="I134" s="244">
        <f t="shared" ref="I134:K134" si="183">I87/I40</f>
        <v>11.697832256257879</v>
      </c>
      <c r="J134" s="244"/>
      <c r="K134" s="244">
        <f t="shared" si="183"/>
        <v>14.090127734009677</v>
      </c>
      <c r="L134" s="165">
        <f t="shared" si="181"/>
        <v>13.239605810893417</v>
      </c>
      <c r="M134" s="184">
        <f t="shared" si="181"/>
        <v>13.796882760686339</v>
      </c>
      <c r="O134" s="241">
        <f t="shared" si="119"/>
        <v>4.2091657240610557E-2</v>
      </c>
    </row>
    <row r="135" spans="1:15" ht="20.100000000000001" customHeight="1" thickBot="1" x14ac:dyDescent="0.3">
      <c r="A135" s="24"/>
      <c r="B135" t="s">
        <v>85</v>
      </c>
      <c r="C135" s="243">
        <f t="shared" si="181"/>
        <v>12.334912173097759</v>
      </c>
      <c r="D135" s="244">
        <f t="shared" si="181"/>
        <v>13.561115615735471</v>
      </c>
      <c r="E135" s="244">
        <f t="shared" si="181"/>
        <v>14.121246839103664</v>
      </c>
      <c r="F135" s="244">
        <f t="shared" si="181"/>
        <v>12.918087465884994</v>
      </c>
      <c r="G135" s="244">
        <f t="shared" ref="G135" si="184">G88/G41</f>
        <v>12.947207023620999</v>
      </c>
      <c r="H135" s="244">
        <f t="shared" si="181"/>
        <v>14.446727488574959</v>
      </c>
      <c r="I135" s="244">
        <f t="shared" ref="I135:K135" si="185">I88/I41</f>
        <v>15.044963551530918</v>
      </c>
      <c r="J135" s="244"/>
      <c r="K135" s="244">
        <f t="shared" si="185"/>
        <v>16.269530853847488</v>
      </c>
      <c r="L135" s="165">
        <f t="shared" si="181"/>
        <v>15.838489904608901</v>
      </c>
      <c r="M135" s="184">
        <f t="shared" si="181"/>
        <v>15.687531338528604</v>
      </c>
      <c r="O135" s="34">
        <f t="shared" si="119"/>
        <v>-9.5311211478796704E-3</v>
      </c>
    </row>
    <row r="136" spans="1:15" ht="20.100000000000001" customHeight="1" thickBot="1" x14ac:dyDescent="0.3">
      <c r="A136" s="5" t="s">
        <v>7</v>
      </c>
      <c r="B136" s="6"/>
      <c r="C136" s="113">
        <f t="shared" si="181"/>
        <v>17.343538291795131</v>
      </c>
      <c r="D136" s="133">
        <f t="shared" si="181"/>
        <v>15.135612348541587</v>
      </c>
      <c r="E136" s="133">
        <f t="shared" si="181"/>
        <v>17.897327696503972</v>
      </c>
      <c r="F136" s="133">
        <f t="shared" si="181"/>
        <v>17.227658366505111</v>
      </c>
      <c r="G136" s="133">
        <f t="shared" ref="G136" si="186">G89/G42</f>
        <v>17.857502174372957</v>
      </c>
      <c r="H136" s="133">
        <f t="shared" si="181"/>
        <v>18.798711710200049</v>
      </c>
      <c r="I136" s="133">
        <f t="shared" ref="I136:K136" si="187">I89/I42</f>
        <v>18.11969453679113</v>
      </c>
      <c r="J136" s="133"/>
      <c r="K136" s="133">
        <f t="shared" si="187"/>
        <v>21.780677230074268</v>
      </c>
      <c r="L136" s="200">
        <f t="shared" si="181"/>
        <v>20.844106758394005</v>
      </c>
      <c r="M136" s="185">
        <f t="shared" si="181"/>
        <v>24.010559657460092</v>
      </c>
      <c r="O136" s="23">
        <f t="shared" si="119"/>
        <v>0.15191118217579383</v>
      </c>
    </row>
    <row r="137" spans="1:15" ht="20.100000000000001" customHeight="1" x14ac:dyDescent="0.25">
      <c r="A137" s="24"/>
      <c r="B137" t="s">
        <v>84</v>
      </c>
      <c r="C137" s="243">
        <f t="shared" si="181"/>
        <v>17.493804805169436</v>
      </c>
      <c r="D137" s="244">
        <f t="shared" si="181"/>
        <v>15.20741029804255</v>
      </c>
      <c r="E137" s="244">
        <f t="shared" si="181"/>
        <v>17.980713194411631</v>
      </c>
      <c r="F137" s="244">
        <f t="shared" si="181"/>
        <v>17.314812762045108</v>
      </c>
      <c r="G137" s="244">
        <f t="shared" ref="G137" si="188">G90/G43</f>
        <v>17.958278087156369</v>
      </c>
      <c r="H137" s="244">
        <f t="shared" si="181"/>
        <v>18.813765410091381</v>
      </c>
      <c r="I137" s="244">
        <f t="shared" ref="I137:K137" si="189">I90/I43</f>
        <v>18.456441421067197</v>
      </c>
      <c r="J137" s="244"/>
      <c r="K137" s="244">
        <f t="shared" si="189"/>
        <v>21.838398173243569</v>
      </c>
      <c r="L137" s="165">
        <f t="shared" si="181"/>
        <v>20.87461068682579</v>
      </c>
      <c r="M137" s="184">
        <f t="shared" si="181"/>
        <v>23.978614222060038</v>
      </c>
      <c r="O137" s="241">
        <f t="shared" si="119"/>
        <v>0.14869755330063336</v>
      </c>
    </row>
    <row r="138" spans="1:15" ht="20.100000000000001" customHeight="1" thickBot="1" x14ac:dyDescent="0.3">
      <c r="A138" s="24"/>
      <c r="B138" t="s">
        <v>85</v>
      </c>
      <c r="C138" s="243">
        <f t="shared" si="181"/>
        <v>11.069869958122107</v>
      </c>
      <c r="D138" s="244">
        <f t="shared" si="181"/>
        <v>11.320311053508609</v>
      </c>
      <c r="E138" s="244">
        <f t="shared" si="181"/>
        <v>10.660059239006607</v>
      </c>
      <c r="F138" s="244">
        <f t="shared" si="181"/>
        <v>11.922603691208574</v>
      </c>
      <c r="G138" s="244">
        <f t="shared" ref="G138" si="190">G91/G44</f>
        <v>13.913836477987422</v>
      </c>
      <c r="H138" s="244">
        <f t="shared" si="181"/>
        <v>16.466569767441861</v>
      </c>
      <c r="I138" s="244">
        <f t="shared" ref="I138:K138" si="191">I91/I44</f>
        <v>12.214870918799592</v>
      </c>
      <c r="J138" s="244"/>
      <c r="K138" s="244">
        <f t="shared" si="191"/>
        <v>16.857153299680817</v>
      </c>
      <c r="L138" s="165">
        <f t="shared" si="181"/>
        <v>18.255511726099833</v>
      </c>
      <c r="M138" s="184">
        <f t="shared" si="181"/>
        <v>29.54122313803774</v>
      </c>
      <c r="O138" s="34">
        <f t="shared" si="119"/>
        <v>0.61820843925195312</v>
      </c>
    </row>
    <row r="139" spans="1:15" ht="20.100000000000001" customHeight="1" thickBot="1" x14ac:dyDescent="0.3">
      <c r="A139" s="74" t="s">
        <v>20</v>
      </c>
      <c r="B139" s="100"/>
      <c r="C139" s="114">
        <f t="shared" si="181"/>
        <v>9.8494977541431705</v>
      </c>
      <c r="D139" s="115">
        <f t="shared" si="181"/>
        <v>10.411404658338641</v>
      </c>
      <c r="E139" s="115">
        <f t="shared" si="181"/>
        <v>10.813566770358026</v>
      </c>
      <c r="F139" s="115">
        <f t="shared" si="181"/>
        <v>10.404073354368721</v>
      </c>
      <c r="G139" s="115">
        <f t="shared" ref="G139" si="192">G92/G45</f>
        <v>10.469578868030986</v>
      </c>
      <c r="H139" s="115">
        <f>H92/H45</f>
        <v>10.653550547848225</v>
      </c>
      <c r="I139" s="115">
        <f t="shared" ref="I139:K139" si="193">I92/I45</f>
        <v>11.36176245750775</v>
      </c>
      <c r="J139" s="115"/>
      <c r="K139" s="115">
        <f t="shared" si="193"/>
        <v>13.609970246196051</v>
      </c>
      <c r="L139" s="201">
        <f t="shared" si="181"/>
        <v>12.821318236875143</v>
      </c>
      <c r="M139" s="202">
        <f t="shared" si="181"/>
        <v>13.400334254883445</v>
      </c>
      <c r="O139" s="128">
        <f t="shared" si="119"/>
        <v>4.5160412315716887E-2</v>
      </c>
    </row>
    <row r="140" spans="1:15" ht="20.100000000000001" customHeight="1" x14ac:dyDescent="0.25">
      <c r="A140" s="24"/>
      <c r="B140" t="s">
        <v>84</v>
      </c>
      <c r="C140" s="317">
        <f t="shared" si="181"/>
        <v>8.7757390796270514</v>
      </c>
      <c r="D140" s="318">
        <f t="shared" si="181"/>
        <v>9.2619444743279651</v>
      </c>
      <c r="E140" s="318">
        <f t="shared" si="181"/>
        <v>9.4305536237812344</v>
      </c>
      <c r="F140" s="318">
        <f t="shared" si="181"/>
        <v>8.8528644413724802</v>
      </c>
      <c r="G140" s="318">
        <f t="shared" ref="G140" si="194">G93/G46</f>
        <v>8.8559011818332802</v>
      </c>
      <c r="H140" s="318">
        <f>H93/H46</f>
        <v>9.1526720438386615</v>
      </c>
      <c r="I140" s="318">
        <f t="shared" ref="I140:K140" si="195">I93/I46</f>
        <v>9.7386388228728009</v>
      </c>
      <c r="J140" s="318"/>
      <c r="K140" s="318">
        <f t="shared" si="195"/>
        <v>12.108964153095872</v>
      </c>
      <c r="L140" s="320">
        <f t="shared" si="181"/>
        <v>11.236117237362382</v>
      </c>
      <c r="M140" s="321">
        <f t="shared" si="181"/>
        <v>12.176024322731887</v>
      </c>
      <c r="O140" s="241">
        <f t="shared" si="119"/>
        <v>8.3650523175757038E-2</v>
      </c>
    </row>
    <row r="141" spans="1:15" ht="20.100000000000001" customHeight="1" thickBot="1" x14ac:dyDescent="0.3">
      <c r="A141" s="31"/>
      <c r="B141" s="25" t="s">
        <v>85</v>
      </c>
      <c r="C141" s="245">
        <f t="shared" si="181"/>
        <v>11.058594809175506</v>
      </c>
      <c r="D141" s="246">
        <f t="shared" si="181"/>
        <v>11.627077891387147</v>
      </c>
      <c r="E141" s="246">
        <f t="shared" si="181"/>
        <v>12.500752616302254</v>
      </c>
      <c r="F141" s="246">
        <f t="shared" si="181"/>
        <v>12.280213392533852</v>
      </c>
      <c r="G141" s="246">
        <f t="shared" ref="G141" si="196">G94/G47</f>
        <v>12.256201900212876</v>
      </c>
      <c r="H141" s="246">
        <f>H94/H47</f>
        <v>12.322547853954378</v>
      </c>
      <c r="I141" s="246">
        <f t="shared" ref="I141:K141" si="197">I94/I47</f>
        <v>13.180833699678598</v>
      </c>
      <c r="J141" s="246"/>
      <c r="K141" s="246">
        <f t="shared" si="197"/>
        <v>15.066283609574045</v>
      </c>
      <c r="L141" s="322">
        <f t="shared" si="181"/>
        <v>14.416801567912321</v>
      </c>
      <c r="M141" s="323">
        <f t="shared" si="181"/>
        <v>14.584349830973375</v>
      </c>
      <c r="O141" s="34">
        <f t="shared" si="119"/>
        <v>1.1621736088396221E-2</v>
      </c>
    </row>
  </sheetData>
  <mergeCells count="56">
    <mergeCell ref="H99:H100"/>
    <mergeCell ref="K99:K100"/>
    <mergeCell ref="L99:M99"/>
    <mergeCell ref="O99:O100"/>
    <mergeCell ref="A99:B100"/>
    <mergeCell ref="C99:C100"/>
    <mergeCell ref="D99:D100"/>
    <mergeCell ref="E99:E100"/>
    <mergeCell ref="F99:F100"/>
    <mergeCell ref="G99:G100"/>
    <mergeCell ref="I99:I100"/>
    <mergeCell ref="J99:J100"/>
    <mergeCell ref="AA52:AB52"/>
    <mergeCell ref="H52:H53"/>
    <mergeCell ref="K52:K53"/>
    <mergeCell ref="L52:M52"/>
    <mergeCell ref="O52:O53"/>
    <mergeCell ref="P52:P53"/>
    <mergeCell ref="Q52:Q53"/>
    <mergeCell ref="R52:R53"/>
    <mergeCell ref="S52:S53"/>
    <mergeCell ref="T52:T53"/>
    <mergeCell ref="W52:W53"/>
    <mergeCell ref="X52:Y52"/>
    <mergeCell ref="J52:J53"/>
    <mergeCell ref="V52:V53"/>
    <mergeCell ref="A52:B53"/>
    <mergeCell ref="C52:C53"/>
    <mergeCell ref="D52:D53"/>
    <mergeCell ref="E52:E53"/>
    <mergeCell ref="F52:F53"/>
    <mergeCell ref="G52:G53"/>
    <mergeCell ref="R5:R6"/>
    <mergeCell ref="S5:S6"/>
    <mergeCell ref="T5:T6"/>
    <mergeCell ref="W5:W6"/>
    <mergeCell ref="G5:G6"/>
    <mergeCell ref="I52:I53"/>
    <mergeCell ref="U52:U53"/>
    <mergeCell ref="J5:J6"/>
    <mergeCell ref="V5:V6"/>
    <mergeCell ref="X5:Y5"/>
    <mergeCell ref="AA5:AB5"/>
    <mergeCell ref="H5:H6"/>
    <mergeCell ref="K5:K6"/>
    <mergeCell ref="L5:M5"/>
    <mergeCell ref="O5:O6"/>
    <mergeCell ref="P5:P6"/>
    <mergeCell ref="Q5:Q6"/>
    <mergeCell ref="I5:I6"/>
    <mergeCell ref="U5:U6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85536A-CCC5-4EB2-AC8A-DCCB2F6C28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O101:O141</xm:sqref>
        </x14:conditionalFormatting>
        <x14:conditionalFormatting xmlns:xm="http://schemas.microsoft.com/office/excel/2006/main">
          <x14:cfRule type="iconSet" priority="2" id="{8F7F99BB-C20C-4EF3-A6E7-672C2569ED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AA7:AB47</xm:sqref>
        </x14:conditionalFormatting>
        <x14:conditionalFormatting xmlns:xm="http://schemas.microsoft.com/office/excel/2006/main">
          <x14:cfRule type="iconSet" priority="1" id="{811D3BC6-23BB-4862-8F75-BB4DA7E236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AA54:AB94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E146"/>
  <sheetViews>
    <sheetView showGridLines="0" topLeftCell="L127" zoomScaleNormal="100" workbookViewId="0">
      <selection activeCell="K18" sqref="K18"/>
    </sheetView>
  </sheetViews>
  <sheetFormatPr defaultRowHeight="15" x14ac:dyDescent="0.25"/>
  <cols>
    <col min="1" max="1" width="2.85546875" customWidth="1"/>
    <col min="2" max="2" width="23" customWidth="1"/>
    <col min="3" max="10" width="12" customWidth="1"/>
    <col min="11" max="13" width="11.1406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62</v>
      </c>
    </row>
    <row r="2" spans="1:31" x14ac:dyDescent="0.25">
      <c r="A2" s="1"/>
      <c r="M2" s="260"/>
      <c r="Q2" s="260"/>
    </row>
    <row r="3" spans="1:31" x14ac:dyDescent="0.25">
      <c r="A3" s="1" t="s">
        <v>21</v>
      </c>
      <c r="O3" s="1" t="s">
        <v>23</v>
      </c>
      <c r="AA3" s="1" t="str">
        <f>'7'!AA3</f>
        <v>VARIAÇÃO (JAN-MAR)</v>
      </c>
    </row>
    <row r="4" spans="1:31" ht="15.75" thickBot="1" x14ac:dyDescent="0.3"/>
    <row r="5" spans="1:31" ht="24" customHeight="1" x14ac:dyDescent="0.25">
      <c r="A5" s="480" t="s">
        <v>25</v>
      </c>
      <c r="B5" s="510"/>
      <c r="C5" s="482">
        <v>2016</v>
      </c>
      <c r="D5" s="484">
        <v>2017</v>
      </c>
      <c r="E5" s="484">
        <v>2018</v>
      </c>
      <c r="F5" s="486">
        <v>2019</v>
      </c>
      <c r="G5" s="486">
        <v>2020</v>
      </c>
      <c r="H5" s="484">
        <v>2021</v>
      </c>
      <c r="I5" s="484">
        <v>2022</v>
      </c>
      <c r="J5" s="484">
        <v>2023</v>
      </c>
      <c r="K5" s="488">
        <v>2024</v>
      </c>
      <c r="L5" s="496" t="s">
        <v>90</v>
      </c>
      <c r="M5" s="497"/>
      <c r="O5" s="519">
        <v>2016</v>
      </c>
      <c r="P5" s="484">
        <v>2017</v>
      </c>
      <c r="Q5" s="484">
        <v>2018</v>
      </c>
      <c r="R5" s="486">
        <v>2019</v>
      </c>
      <c r="S5" s="486">
        <v>2020</v>
      </c>
      <c r="T5" s="484">
        <v>2021</v>
      </c>
      <c r="U5" s="484">
        <v>2022</v>
      </c>
      <c r="V5" s="484">
        <v>2023</v>
      </c>
      <c r="W5" s="488">
        <v>2024</v>
      </c>
      <c r="X5" s="496" t="str">
        <f>L5</f>
        <v>janeiro - março</v>
      </c>
      <c r="Y5" s="497"/>
      <c r="AA5" s="516" t="s">
        <v>91</v>
      </c>
      <c r="AB5" s="517"/>
    </row>
    <row r="6" spans="1:31" ht="20.25" customHeight="1" thickBot="1" x14ac:dyDescent="0.3">
      <c r="A6" s="511"/>
      <c r="B6" s="512"/>
      <c r="C6" s="513"/>
      <c r="D6" s="498"/>
      <c r="E6" s="498"/>
      <c r="F6" s="507"/>
      <c r="G6" s="507"/>
      <c r="H6" s="498"/>
      <c r="I6" s="498"/>
      <c r="J6" s="498"/>
      <c r="K6" s="518"/>
      <c r="L6" s="166">
        <v>2024</v>
      </c>
      <c r="M6" s="168">
        <v>2025</v>
      </c>
      <c r="O6" s="520"/>
      <c r="P6" s="498"/>
      <c r="Q6" s="498"/>
      <c r="R6" s="507"/>
      <c r="S6" s="507"/>
      <c r="T6" s="498"/>
      <c r="U6" s="498"/>
      <c r="V6" s="498"/>
      <c r="W6" s="518"/>
      <c r="X6" s="166">
        <v>2024</v>
      </c>
      <c r="Y6" s="168">
        <v>2025</v>
      </c>
      <c r="AA6" s="130" t="s">
        <v>0</v>
      </c>
      <c r="AB6" s="131" t="s">
        <v>37</v>
      </c>
    </row>
    <row r="7" spans="1:31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36">
        <v>19721315</v>
      </c>
      <c r="H7" s="36">
        <v>20394126</v>
      </c>
      <c r="I7" s="36">
        <v>21566848.732000001</v>
      </c>
      <c r="J7" s="36">
        <v>20881804.086000007</v>
      </c>
      <c r="K7" s="15">
        <v>20732400.497999996</v>
      </c>
      <c r="L7" s="14">
        <v>3427114.2799999993</v>
      </c>
      <c r="M7" s="160">
        <v>3495186.9430000009</v>
      </c>
      <c r="O7" s="134">
        <f t="shared" ref="O7:Y7" si="0">C7/C46</f>
        <v>0.16972846980551387</v>
      </c>
      <c r="P7" s="21">
        <f t="shared" si="0"/>
        <v>0.17784797322324608</v>
      </c>
      <c r="Q7" s="21">
        <f t="shared" si="0"/>
        <v>0.17665948104128135</v>
      </c>
      <c r="R7" s="21">
        <f t="shared" si="0"/>
        <v>0.17230649587352914</v>
      </c>
      <c r="S7" s="21">
        <f t="shared" si="0"/>
        <v>0.17604388513552507</v>
      </c>
      <c r="T7" s="21">
        <f t="shared" si="0"/>
        <v>0.17328196252462968</v>
      </c>
      <c r="U7" s="21">
        <f t="shared" si="0"/>
        <v>0.17272416767338244</v>
      </c>
      <c r="V7" s="21">
        <f t="shared" si="0"/>
        <v>0.16840163556468393</v>
      </c>
      <c r="W7" s="191">
        <f t="shared" si="0"/>
        <v>0.15892012376054807</v>
      </c>
      <c r="X7" s="192">
        <f t="shared" si="0"/>
        <v>0.14520454904887858</v>
      </c>
      <c r="Y7" s="193">
        <f t="shared" si="0"/>
        <v>0.1438939503397848</v>
      </c>
      <c r="AA7" s="102">
        <f>(M7-L7)/L7</f>
        <v>1.9862968503052542E-2</v>
      </c>
      <c r="AB7" s="101">
        <f>(Y7-X7)*100</f>
        <v>-0.13105987090937798</v>
      </c>
      <c r="AE7" s="1"/>
    </row>
    <row r="8" spans="1:31" ht="20.100000000000001" customHeight="1" x14ac:dyDescent="0.25">
      <c r="A8" s="24"/>
      <c r="B8" t="s">
        <v>36</v>
      </c>
      <c r="C8" s="10">
        <v>4702002</v>
      </c>
      <c r="D8" s="11">
        <v>5732995</v>
      </c>
      <c r="E8" s="11">
        <v>5593310</v>
      </c>
      <c r="F8" s="35">
        <v>6042469</v>
      </c>
      <c r="G8" s="35">
        <v>3393434</v>
      </c>
      <c r="H8" s="35">
        <v>3466822</v>
      </c>
      <c r="I8" s="35">
        <v>5137967.7679999992</v>
      </c>
      <c r="J8" s="35">
        <v>5385680.5770000005</v>
      </c>
      <c r="K8" s="12">
        <v>7018461.8030000012</v>
      </c>
      <c r="L8" s="11">
        <v>1509982.9479999999</v>
      </c>
      <c r="M8" s="161">
        <v>1668588.6400000001</v>
      </c>
      <c r="O8" s="77">
        <f t="shared" ref="O8:Y8" si="1">C8/C7</f>
        <v>0.25244936719904537</v>
      </c>
      <c r="P8" s="18">
        <f t="shared" si="1"/>
        <v>0.28688410562588579</v>
      </c>
      <c r="Q8" s="18">
        <f t="shared" si="1"/>
        <v>0.2750692171623646</v>
      </c>
      <c r="R8" s="18">
        <f t="shared" si="1"/>
        <v>0.28144346280684018</v>
      </c>
      <c r="S8" s="18">
        <f t="shared" si="1"/>
        <v>0.17206935744396354</v>
      </c>
      <c r="T8" s="18">
        <f t="shared" si="1"/>
        <v>0.1699912023687605</v>
      </c>
      <c r="U8" s="18">
        <f t="shared" si="1"/>
        <v>0.23823451593910863</v>
      </c>
      <c r="V8" s="18">
        <f t="shared" si="1"/>
        <v>0.25791260921803089</v>
      </c>
      <c r="W8" s="194">
        <f t="shared" si="1"/>
        <v>0.33852625042995166</v>
      </c>
      <c r="X8" s="195">
        <f t="shared" si="1"/>
        <v>0.44059894845409125</v>
      </c>
      <c r="Y8" s="196">
        <f t="shared" si="1"/>
        <v>0.47739610704994551</v>
      </c>
      <c r="AA8" s="103">
        <f t="shared" ref="AA8:AA45" si="2">(M8-L8)/L8</f>
        <v>0.10503806828419912</v>
      </c>
      <c r="AB8" s="108">
        <f t="shared" ref="AB8:AB48" si="3">(Y8-X8)*100</f>
        <v>3.6797158595854249</v>
      </c>
    </row>
    <row r="9" spans="1:31" ht="20.100000000000001" customHeight="1" thickBot="1" x14ac:dyDescent="0.3">
      <c r="A9" s="24"/>
      <c r="B9" t="s">
        <v>35</v>
      </c>
      <c r="C9" s="10">
        <v>13923523</v>
      </c>
      <c r="D9" s="11">
        <v>14250667</v>
      </c>
      <c r="E9" s="11">
        <v>14740881</v>
      </c>
      <c r="F9" s="35">
        <v>15427097</v>
      </c>
      <c r="G9" s="35">
        <v>16327881</v>
      </c>
      <c r="H9" s="35">
        <v>16927304</v>
      </c>
      <c r="I9" s="35">
        <v>16428880.964000002</v>
      </c>
      <c r="J9" s="35">
        <v>15496123.509000007</v>
      </c>
      <c r="K9" s="12">
        <v>13713938.694999995</v>
      </c>
      <c r="L9" s="11">
        <v>1917131.3319999997</v>
      </c>
      <c r="M9" s="161">
        <v>1826598.3030000005</v>
      </c>
      <c r="O9" s="77">
        <f t="shared" ref="O9:Y9" si="4">C9/C7</f>
        <v>0.74755063280095457</v>
      </c>
      <c r="P9" s="18">
        <f t="shared" si="4"/>
        <v>0.71311589437411427</v>
      </c>
      <c r="Q9" s="18">
        <f t="shared" si="4"/>
        <v>0.72493078283763535</v>
      </c>
      <c r="R9" s="18">
        <f t="shared" si="4"/>
        <v>0.71855653719315982</v>
      </c>
      <c r="S9" s="18">
        <f t="shared" si="4"/>
        <v>0.82793064255603643</v>
      </c>
      <c r="T9" s="18">
        <f t="shared" si="4"/>
        <v>0.83000879763123947</v>
      </c>
      <c r="U9" s="18">
        <f t="shared" si="4"/>
        <v>0.7617654840608914</v>
      </c>
      <c r="V9" s="18">
        <f t="shared" si="4"/>
        <v>0.74208739078196917</v>
      </c>
      <c r="W9" s="194">
        <f t="shared" si="4"/>
        <v>0.66147374957004834</v>
      </c>
      <c r="X9" s="195">
        <f t="shared" si="4"/>
        <v>0.5594010515459088</v>
      </c>
      <c r="Y9" s="196">
        <f t="shared" si="4"/>
        <v>0.52260389295005449</v>
      </c>
      <c r="AA9" s="103">
        <f t="shared" si="2"/>
        <v>-4.7223175318694952E-2</v>
      </c>
      <c r="AB9" s="106">
        <f t="shared" si="3"/>
        <v>-3.6797158595854307</v>
      </c>
    </row>
    <row r="10" spans="1:31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36">
        <v>392807</v>
      </c>
      <c r="G10" s="36">
        <v>274448</v>
      </c>
      <c r="H10" s="36">
        <v>297993</v>
      </c>
      <c r="I10" s="36">
        <v>386610.79599999986</v>
      </c>
      <c r="J10" s="36">
        <v>386419.54099999991</v>
      </c>
      <c r="K10" s="15">
        <v>371316.71000000008</v>
      </c>
      <c r="L10" s="14">
        <v>73398.978000000003</v>
      </c>
      <c r="M10" s="160">
        <v>57846.53300000001</v>
      </c>
      <c r="O10" s="134">
        <f t="shared" ref="O10:Y10" si="5">C10/C46</f>
        <v>4.9136578932567508E-3</v>
      </c>
      <c r="P10" s="21">
        <f t="shared" si="5"/>
        <v>6.1199818460995941E-3</v>
      </c>
      <c r="Q10" s="21">
        <f t="shared" si="5"/>
        <v>3.7324633620504665E-3</v>
      </c>
      <c r="R10" s="21">
        <f t="shared" si="5"/>
        <v>3.1525182076150658E-3</v>
      </c>
      <c r="S10" s="21">
        <f t="shared" si="5"/>
        <v>2.4498818759131724E-3</v>
      </c>
      <c r="T10" s="21">
        <f t="shared" si="5"/>
        <v>2.5319453188924093E-3</v>
      </c>
      <c r="U10" s="21">
        <f t="shared" si="5"/>
        <v>3.0962811851859852E-3</v>
      </c>
      <c r="V10" s="21">
        <f t="shared" si="5"/>
        <v>3.1162864305475605E-3</v>
      </c>
      <c r="W10" s="191">
        <f t="shared" si="5"/>
        <v>2.8462549482995022E-3</v>
      </c>
      <c r="X10" s="192">
        <f t="shared" si="5"/>
        <v>3.1098658026479827E-3</v>
      </c>
      <c r="Y10" s="193">
        <f t="shared" si="5"/>
        <v>2.3814938321113778E-3</v>
      </c>
      <c r="AA10" s="102">
        <f t="shared" si="2"/>
        <v>-0.21188912194390488</v>
      </c>
      <c r="AB10" s="101">
        <f t="shared" si="3"/>
        <v>-7.2837197053660485E-2</v>
      </c>
      <c r="AE10" s="1"/>
    </row>
    <row r="11" spans="1:31" ht="20.100000000000001" customHeight="1" x14ac:dyDescent="0.25">
      <c r="A11" s="24"/>
      <c r="B11" t="s">
        <v>36</v>
      </c>
      <c r="C11" s="10">
        <v>364939</v>
      </c>
      <c r="D11" s="11">
        <v>476985</v>
      </c>
      <c r="E11" s="11">
        <v>302334</v>
      </c>
      <c r="F11" s="35">
        <v>272418</v>
      </c>
      <c r="G11" s="35">
        <v>154593</v>
      </c>
      <c r="H11" s="35">
        <v>156955</v>
      </c>
      <c r="I11" s="35">
        <v>251465.49699999986</v>
      </c>
      <c r="J11" s="35">
        <v>241997.48199999996</v>
      </c>
      <c r="K11" s="12">
        <v>206478.42600000006</v>
      </c>
      <c r="L11" s="11">
        <v>51153.578000000001</v>
      </c>
      <c r="M11" s="161">
        <v>37053.40600000001</v>
      </c>
      <c r="O11" s="77">
        <f t="shared" ref="O11:Y11" si="6">C11/C10</f>
        <v>0.67680184565967683</v>
      </c>
      <c r="P11" s="18">
        <f t="shared" si="6"/>
        <v>0.69363090113776493</v>
      </c>
      <c r="Q11" s="18">
        <f t="shared" si="6"/>
        <v>0.70372258339326987</v>
      </c>
      <c r="R11" s="18">
        <f t="shared" si="6"/>
        <v>0.69351615424368707</v>
      </c>
      <c r="S11" s="18">
        <f t="shared" si="6"/>
        <v>0.56328703433801663</v>
      </c>
      <c r="T11" s="18">
        <f t="shared" si="6"/>
        <v>0.52670700318463859</v>
      </c>
      <c r="U11" s="18">
        <f t="shared" si="6"/>
        <v>0.65043578607153008</v>
      </c>
      <c r="V11" s="18">
        <f t="shared" si="6"/>
        <v>0.62625580832103933</v>
      </c>
      <c r="W11" s="194">
        <f t="shared" si="6"/>
        <v>0.55607092392906321</v>
      </c>
      <c r="X11" s="195">
        <f t="shared" si="6"/>
        <v>0.69692493538534006</v>
      </c>
      <c r="Y11" s="196">
        <f t="shared" si="6"/>
        <v>0.6405467031187505</v>
      </c>
      <c r="AA11" s="103">
        <f t="shared" si="2"/>
        <v>-0.27564390510474146</v>
      </c>
      <c r="AB11" s="108">
        <f t="shared" si="3"/>
        <v>-5.6378232266589556</v>
      </c>
    </row>
    <row r="12" spans="1:31" ht="20.100000000000001" customHeight="1" thickBot="1" x14ac:dyDescent="0.3">
      <c r="A12" s="24"/>
      <c r="B12" t="s">
        <v>35</v>
      </c>
      <c r="C12" s="10">
        <v>174272</v>
      </c>
      <c r="D12" s="11">
        <v>210679</v>
      </c>
      <c r="E12" s="11">
        <v>127287</v>
      </c>
      <c r="F12" s="35">
        <v>120389</v>
      </c>
      <c r="G12" s="35">
        <v>119855</v>
      </c>
      <c r="H12" s="35">
        <v>141038</v>
      </c>
      <c r="I12" s="35">
        <v>135145.299</v>
      </c>
      <c r="J12" s="35">
        <v>144422.05899999995</v>
      </c>
      <c r="K12" s="12">
        <v>164838.28400000001</v>
      </c>
      <c r="L12" s="11">
        <v>22245.399999999994</v>
      </c>
      <c r="M12" s="161">
        <v>20793.127000000004</v>
      </c>
      <c r="O12" s="77">
        <f t="shared" ref="O12:Y12" si="7">C12/C10</f>
        <v>0.32319815434032317</v>
      </c>
      <c r="P12" s="18">
        <f t="shared" si="7"/>
        <v>0.30636909886223507</v>
      </c>
      <c r="Q12" s="18">
        <f t="shared" si="7"/>
        <v>0.29627741660673013</v>
      </c>
      <c r="R12" s="18">
        <f t="shared" si="7"/>
        <v>0.30648384575631288</v>
      </c>
      <c r="S12" s="18">
        <f t="shared" si="7"/>
        <v>0.43671296566198331</v>
      </c>
      <c r="T12" s="18">
        <f t="shared" si="7"/>
        <v>0.47329299681536141</v>
      </c>
      <c r="U12" s="18">
        <f t="shared" si="7"/>
        <v>0.34956421392846992</v>
      </c>
      <c r="V12" s="18">
        <f t="shared" si="7"/>
        <v>0.37374419167896061</v>
      </c>
      <c r="W12" s="194">
        <f t="shared" si="7"/>
        <v>0.44392907607093679</v>
      </c>
      <c r="X12" s="195">
        <f t="shared" si="7"/>
        <v>0.30307506461465983</v>
      </c>
      <c r="Y12" s="196">
        <f t="shared" si="7"/>
        <v>0.35945329688124955</v>
      </c>
      <c r="AA12" s="103">
        <f t="shared" si="2"/>
        <v>-6.5284193586089279E-2</v>
      </c>
      <c r="AB12" s="106">
        <f t="shared" si="3"/>
        <v>5.6378232266589725</v>
      </c>
    </row>
    <row r="13" spans="1:31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36">
        <v>12901981</v>
      </c>
      <c r="G13" s="36">
        <v>12322675</v>
      </c>
      <c r="H13" s="36">
        <v>14026050</v>
      </c>
      <c r="I13" s="36">
        <v>16122434.652999997</v>
      </c>
      <c r="J13" s="36">
        <v>16685398.075000005</v>
      </c>
      <c r="K13" s="15">
        <v>19260641.721999995</v>
      </c>
      <c r="L13" s="14">
        <v>3796136.801</v>
      </c>
      <c r="M13" s="160">
        <v>4017186.9909999999</v>
      </c>
      <c r="O13" s="134">
        <f t="shared" ref="O13:Y13" si="8">C13/C46</f>
        <v>0.10710724608689627</v>
      </c>
      <c r="P13" s="21">
        <f t="shared" si="8"/>
        <v>0.12124858045832795</v>
      </c>
      <c r="Q13" s="21">
        <f t="shared" si="8"/>
        <v>0.11419191478834301</v>
      </c>
      <c r="R13" s="21">
        <f t="shared" si="8"/>
        <v>0.1035463472310922</v>
      </c>
      <c r="S13" s="21">
        <f t="shared" si="8"/>
        <v>0.10999933738000769</v>
      </c>
      <c r="T13" s="21">
        <f t="shared" si="8"/>
        <v>0.11917458342998284</v>
      </c>
      <c r="U13" s="21">
        <f t="shared" si="8"/>
        <v>0.12912104781335296</v>
      </c>
      <c r="V13" s="21">
        <f t="shared" si="8"/>
        <v>0.13455965367291536</v>
      </c>
      <c r="W13" s="191">
        <f t="shared" si="8"/>
        <v>0.14763864736565807</v>
      </c>
      <c r="X13" s="192">
        <f t="shared" si="8"/>
        <v>0.1608397874368688</v>
      </c>
      <c r="Y13" s="193">
        <f t="shared" si="8"/>
        <v>0.16538425978795587</v>
      </c>
      <c r="AA13" s="102">
        <f t="shared" si="2"/>
        <v>5.8230301379489181E-2</v>
      </c>
      <c r="AB13" s="101">
        <f t="shared" si="3"/>
        <v>0.45444723510870699</v>
      </c>
      <c r="AE13" s="1"/>
    </row>
    <row r="14" spans="1:31" ht="20.100000000000001" customHeight="1" x14ac:dyDescent="0.25">
      <c r="A14" s="24"/>
      <c r="B14" t="s">
        <v>36</v>
      </c>
      <c r="C14" s="10">
        <v>3467330</v>
      </c>
      <c r="D14" s="11">
        <v>4379112</v>
      </c>
      <c r="E14" s="11">
        <v>4100973</v>
      </c>
      <c r="F14" s="35">
        <v>4526694</v>
      </c>
      <c r="G14" s="35">
        <v>2630040</v>
      </c>
      <c r="H14" s="35">
        <v>2888926</v>
      </c>
      <c r="I14" s="35">
        <v>4533474.6830000049</v>
      </c>
      <c r="J14" s="35">
        <v>4759451.4250000063</v>
      </c>
      <c r="K14" s="12">
        <v>6659878.5569999982</v>
      </c>
      <c r="L14" s="11">
        <v>1490417.0369999998</v>
      </c>
      <c r="M14" s="161">
        <v>1620832.787</v>
      </c>
      <c r="O14" s="77">
        <f t="shared" ref="O14:Y14" si="9">C14/C13</f>
        <v>0.29500032670707854</v>
      </c>
      <c r="P14" s="18">
        <f t="shared" si="9"/>
        <v>0.32142765130476542</v>
      </c>
      <c r="Q14" s="18">
        <f t="shared" si="9"/>
        <v>0.31200503776191174</v>
      </c>
      <c r="R14" s="18">
        <f t="shared" si="9"/>
        <v>0.35085263263060146</v>
      </c>
      <c r="S14" s="18">
        <f t="shared" si="9"/>
        <v>0.21343093118985934</v>
      </c>
      <c r="T14" s="18">
        <f t="shared" si="9"/>
        <v>0.20596860841077852</v>
      </c>
      <c r="U14" s="18">
        <f t="shared" si="9"/>
        <v>0.28119045172600121</v>
      </c>
      <c r="V14" s="18">
        <f t="shared" si="9"/>
        <v>0.28524650137842184</v>
      </c>
      <c r="W14" s="194">
        <f t="shared" si="9"/>
        <v>0.34577656617707164</v>
      </c>
      <c r="X14" s="195">
        <f t="shared" si="9"/>
        <v>0.39261415358039403</v>
      </c>
      <c r="Y14" s="196">
        <f t="shared" si="9"/>
        <v>0.40347456830644707</v>
      </c>
      <c r="AA14" s="103">
        <f t="shared" si="2"/>
        <v>8.7502857765574676E-2</v>
      </c>
      <c r="AB14" s="108">
        <f t="shared" si="3"/>
        <v>1.0860414726053036</v>
      </c>
    </row>
    <row r="15" spans="1:31" ht="20.100000000000001" customHeight="1" thickBot="1" x14ac:dyDescent="0.3">
      <c r="A15" s="24"/>
      <c r="B15" t="s">
        <v>35</v>
      </c>
      <c r="C15" s="10">
        <v>8286318</v>
      </c>
      <c r="D15" s="11">
        <v>9244831</v>
      </c>
      <c r="E15" s="11">
        <v>9042959</v>
      </c>
      <c r="F15" s="35">
        <v>8375287</v>
      </c>
      <c r="G15" s="35">
        <v>9692635</v>
      </c>
      <c r="H15" s="35">
        <v>11137124</v>
      </c>
      <c r="I15" s="35">
        <v>11588959.969999993</v>
      </c>
      <c r="J15" s="35">
        <v>11925946.649999999</v>
      </c>
      <c r="K15" s="12">
        <v>12600763.164999999</v>
      </c>
      <c r="L15" s="11">
        <v>2305719.7640000004</v>
      </c>
      <c r="M15" s="161">
        <v>2396354.2039999999</v>
      </c>
      <c r="O15" s="77">
        <f t="shared" ref="O15:Y15" si="10">C15/C13</f>
        <v>0.70499967329292146</v>
      </c>
      <c r="P15" s="18">
        <f t="shared" si="10"/>
        <v>0.67857234869523453</v>
      </c>
      <c r="Q15" s="18">
        <f t="shared" si="10"/>
        <v>0.68799496223808831</v>
      </c>
      <c r="R15" s="18">
        <f t="shared" si="10"/>
        <v>0.6491473673693986</v>
      </c>
      <c r="S15" s="18">
        <f t="shared" si="10"/>
        <v>0.78656906881014066</v>
      </c>
      <c r="T15" s="18">
        <f t="shared" si="10"/>
        <v>0.79403139158922154</v>
      </c>
      <c r="U15" s="18">
        <f t="shared" si="10"/>
        <v>0.71880954827399879</v>
      </c>
      <c r="V15" s="18">
        <f t="shared" si="10"/>
        <v>0.71475349862157811</v>
      </c>
      <c r="W15" s="194">
        <f t="shared" si="10"/>
        <v>0.65422343382292847</v>
      </c>
      <c r="X15" s="195">
        <f t="shared" si="10"/>
        <v>0.60738584641960602</v>
      </c>
      <c r="Y15" s="196">
        <f t="shared" si="10"/>
        <v>0.59652543169355299</v>
      </c>
      <c r="AA15" s="103">
        <f t="shared" si="2"/>
        <v>3.930852370487789E-2</v>
      </c>
      <c r="AB15" s="106">
        <f t="shared" si="3"/>
        <v>-1.0860414726053036</v>
      </c>
    </row>
    <row r="16" spans="1:31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36">
        <v>298131</v>
      </c>
      <c r="G16" s="36">
        <v>93359</v>
      </c>
      <c r="H16" s="36"/>
      <c r="I16" s="36"/>
      <c r="J16" s="36"/>
      <c r="K16" s="15"/>
      <c r="L16" s="14"/>
      <c r="M16" s="160"/>
      <c r="O16" s="134">
        <f t="shared" ref="O16:Y16" si="11">C16/C46</f>
        <v>9.8886259050122547E-4</v>
      </c>
      <c r="P16" s="21">
        <f t="shared" si="11"/>
        <v>7.9174123550826881E-4</v>
      </c>
      <c r="Q16" s="21">
        <f t="shared" si="11"/>
        <v>2.2506626970580906E-3</v>
      </c>
      <c r="R16" s="21">
        <f t="shared" si="11"/>
        <v>2.3926849718932889E-3</v>
      </c>
      <c r="S16" s="21">
        <f t="shared" si="11"/>
        <v>8.3337653053903787E-4</v>
      </c>
      <c r="T16" s="21">
        <f t="shared" si="11"/>
        <v>0</v>
      </c>
      <c r="U16" s="21">
        <f t="shared" si="11"/>
        <v>0</v>
      </c>
      <c r="V16" s="21">
        <f t="shared" si="11"/>
        <v>0</v>
      </c>
      <c r="W16" s="191">
        <f t="shared" si="11"/>
        <v>0</v>
      </c>
      <c r="X16" s="192">
        <f t="shared" si="11"/>
        <v>0</v>
      </c>
      <c r="Y16" s="193">
        <f t="shared" si="11"/>
        <v>0</v>
      </c>
      <c r="AA16" s="102"/>
      <c r="AB16" s="101">
        <f t="shared" si="3"/>
        <v>0</v>
      </c>
      <c r="AE16" s="26"/>
    </row>
    <row r="17" spans="1:31" ht="20.100000000000001" customHeight="1" x14ac:dyDescent="0.25">
      <c r="A17" s="24"/>
      <c r="B17" t="s">
        <v>36</v>
      </c>
      <c r="C17" s="10">
        <v>39672</v>
      </c>
      <c r="D17" s="11">
        <v>46278</v>
      </c>
      <c r="E17" s="11">
        <v>123104</v>
      </c>
      <c r="F17" s="35">
        <v>114133</v>
      </c>
      <c r="G17" s="35">
        <v>23134</v>
      </c>
      <c r="H17" s="35"/>
      <c r="I17" s="35"/>
      <c r="J17" s="35"/>
      <c r="K17" s="12"/>
      <c r="L17" s="11"/>
      <c r="M17" s="161"/>
      <c r="O17" s="77">
        <f>C17/C16</f>
        <v>0.36559001059761326</v>
      </c>
      <c r="P17" s="18">
        <f>D17/D16</f>
        <v>0.52019378842889741</v>
      </c>
      <c r="Q17" s="18">
        <f>E17/E16</f>
        <v>0.47519493553616921</v>
      </c>
      <c r="R17" s="18">
        <f>F17/F16</f>
        <v>0.38282835397862014</v>
      </c>
      <c r="S17" s="18">
        <f t="shared" ref="S17" si="12">G17/G16</f>
        <v>0.24779614177529752</v>
      </c>
      <c r="T17" s="18"/>
      <c r="U17" s="18"/>
      <c r="V17" s="18"/>
      <c r="W17" s="194"/>
      <c r="X17" s="195"/>
      <c r="Y17" s="196"/>
      <c r="AA17" s="103"/>
      <c r="AB17" s="108"/>
      <c r="AE17" s="2"/>
    </row>
    <row r="18" spans="1:31" ht="20.100000000000001" customHeight="1" thickBot="1" x14ac:dyDescent="0.3">
      <c r="A18" s="203"/>
      <c r="B18" t="s">
        <v>35</v>
      </c>
      <c r="C18" s="10">
        <v>68843</v>
      </c>
      <c r="D18" s="11">
        <v>42685</v>
      </c>
      <c r="E18" s="11">
        <v>135956</v>
      </c>
      <c r="F18" s="35">
        <v>183998</v>
      </c>
      <c r="G18" s="35">
        <v>70225</v>
      </c>
      <c r="H18" s="35"/>
      <c r="I18" s="35"/>
      <c r="J18" s="35"/>
      <c r="K18" s="12"/>
      <c r="L18" s="11"/>
      <c r="M18" s="161"/>
      <c r="O18" s="77">
        <f>C18/C16</f>
        <v>0.6344099894023868</v>
      </c>
      <c r="P18" s="18">
        <f>D18/D16</f>
        <v>0.47980621157110259</v>
      </c>
      <c r="Q18" s="18">
        <f>E18/E16</f>
        <v>0.52480506446383079</v>
      </c>
      <c r="R18" s="18">
        <f>F18/F16</f>
        <v>0.61717164602137986</v>
      </c>
      <c r="S18" s="18">
        <f t="shared" ref="S18" si="13">G18/G16</f>
        <v>0.75220385822470248</v>
      </c>
      <c r="T18" s="18"/>
      <c r="U18" s="18"/>
      <c r="V18" s="18"/>
      <c r="W18" s="194"/>
      <c r="X18" s="195"/>
      <c r="Y18" s="196"/>
      <c r="AA18" s="103"/>
      <c r="AB18" s="106"/>
      <c r="AE18" s="2"/>
    </row>
    <row r="19" spans="1:31" ht="20.100000000000001" customHeight="1" thickBot="1" x14ac:dyDescent="0.3">
      <c r="A19" s="5" t="s">
        <v>15</v>
      </c>
      <c r="B19" s="6"/>
      <c r="C19" s="13">
        <v>33870</v>
      </c>
      <c r="D19" s="14">
        <v>27242</v>
      </c>
      <c r="E19" s="14">
        <v>23820</v>
      </c>
      <c r="F19" s="36">
        <v>29584</v>
      </c>
      <c r="G19" s="36">
        <v>54417</v>
      </c>
      <c r="H19" s="36">
        <v>32673</v>
      </c>
      <c r="I19" s="36">
        <v>35417.129000000001</v>
      </c>
      <c r="J19" s="36">
        <v>31669.913999999997</v>
      </c>
      <c r="K19" s="15">
        <v>18558.389000000003</v>
      </c>
      <c r="L19" s="14">
        <v>7937.2049999999999</v>
      </c>
      <c r="M19" s="160">
        <v>1244.5899999999999</v>
      </c>
      <c r="O19" s="134">
        <f t="shared" ref="O19:Y19" si="14">C19/C46</f>
        <v>3.0864650914874908E-4</v>
      </c>
      <c r="P19" s="21">
        <f t="shared" si="14"/>
        <v>2.4244477746609554E-4</v>
      </c>
      <c r="Q19" s="21">
        <f t="shared" si="14"/>
        <v>2.0694350900920139E-4</v>
      </c>
      <c r="R19" s="21">
        <f t="shared" si="14"/>
        <v>2.374298285266915E-4</v>
      </c>
      <c r="S19" s="21">
        <f t="shared" si="14"/>
        <v>4.8575767373625279E-4</v>
      </c>
      <c r="T19" s="21">
        <f t="shared" si="14"/>
        <v>2.7761138484518662E-4</v>
      </c>
      <c r="U19" s="21">
        <f t="shared" si="14"/>
        <v>2.8364802869086192E-4</v>
      </c>
      <c r="V19" s="21">
        <f t="shared" si="14"/>
        <v>2.5540251665173485E-4</v>
      </c>
      <c r="W19" s="191">
        <f t="shared" si="14"/>
        <v>1.4225566773904964E-4</v>
      </c>
      <c r="X19" s="192">
        <f t="shared" si="14"/>
        <v>3.3629408842867785E-4</v>
      </c>
      <c r="Y19" s="193">
        <f t="shared" si="14"/>
        <v>5.1238739035708484E-5</v>
      </c>
      <c r="AA19" s="102">
        <f t="shared" si="2"/>
        <v>-0.84319543214519466</v>
      </c>
      <c r="AB19" s="101">
        <f t="shared" si="3"/>
        <v>-2.8505534939296934E-2</v>
      </c>
      <c r="AE19" s="26"/>
    </row>
    <row r="20" spans="1:31" ht="20.100000000000001" customHeight="1" x14ac:dyDescent="0.25">
      <c r="A20" s="24"/>
      <c r="B20" t="s">
        <v>36</v>
      </c>
      <c r="C20" s="10">
        <v>21660</v>
      </c>
      <c r="D20" s="11">
        <v>12633</v>
      </c>
      <c r="E20" s="11">
        <v>10045</v>
      </c>
      <c r="F20" s="35">
        <v>19629</v>
      </c>
      <c r="G20" s="35">
        <v>44990</v>
      </c>
      <c r="H20" s="35">
        <v>21465</v>
      </c>
      <c r="I20" s="35">
        <v>26222.370999999999</v>
      </c>
      <c r="J20" s="35">
        <v>23925.955999999998</v>
      </c>
      <c r="K20" s="12">
        <v>13067.101000000001</v>
      </c>
      <c r="L20" s="11">
        <v>6548.3469999999998</v>
      </c>
      <c r="M20" s="161">
        <v>658.57799999999997</v>
      </c>
      <c r="O20" s="77">
        <f t="shared" ref="O20:Y20" si="15">C20/C19</f>
        <v>0.63950398582816648</v>
      </c>
      <c r="P20" s="18">
        <f t="shared" si="15"/>
        <v>0.46373247191836137</v>
      </c>
      <c r="Q20" s="18">
        <f t="shared" si="15"/>
        <v>0.42170445004198154</v>
      </c>
      <c r="R20" s="18">
        <f t="shared" si="15"/>
        <v>0.66350054083288268</v>
      </c>
      <c r="S20" s="18">
        <f t="shared" si="15"/>
        <v>0.82676369516878911</v>
      </c>
      <c r="T20" s="18">
        <f t="shared" si="15"/>
        <v>0.65696446607290426</v>
      </c>
      <c r="U20" s="18">
        <f t="shared" si="15"/>
        <v>0.7403866925520699</v>
      </c>
      <c r="V20" s="18">
        <f t="shared" si="15"/>
        <v>0.75547903287643914</v>
      </c>
      <c r="W20" s="194">
        <f t="shared" si="15"/>
        <v>0.70410750631426033</v>
      </c>
      <c r="X20" s="195">
        <f t="shared" si="15"/>
        <v>0.82501926055834518</v>
      </c>
      <c r="Y20" s="196">
        <f t="shared" si="15"/>
        <v>0.52915257233305746</v>
      </c>
      <c r="AA20" s="103">
        <f t="shared" si="2"/>
        <v>-0.89942835955394551</v>
      </c>
      <c r="AB20" s="108">
        <f t="shared" si="3"/>
        <v>-29.586668822528772</v>
      </c>
      <c r="AE20" s="2"/>
    </row>
    <row r="21" spans="1:31" ht="20.100000000000001" customHeight="1" thickBot="1" x14ac:dyDescent="0.3">
      <c r="A21" s="203"/>
      <c r="B21" t="s">
        <v>35</v>
      </c>
      <c r="C21" s="10">
        <v>12210</v>
      </c>
      <c r="D21" s="11">
        <v>14609</v>
      </c>
      <c r="E21" s="11">
        <v>13775</v>
      </c>
      <c r="F21" s="35">
        <v>9955</v>
      </c>
      <c r="G21" s="35">
        <v>9427</v>
      </c>
      <c r="H21" s="35">
        <v>11208</v>
      </c>
      <c r="I21" s="35">
        <v>9194.7580000000016</v>
      </c>
      <c r="J21" s="35">
        <v>7743.9580000000005</v>
      </c>
      <c r="K21" s="12">
        <v>5491.2880000000014</v>
      </c>
      <c r="L21" s="11">
        <v>1388.8579999999999</v>
      </c>
      <c r="M21" s="161">
        <v>586.01199999999994</v>
      </c>
      <c r="O21" s="77">
        <f t="shared" ref="O21:Y21" si="16">C21/C19</f>
        <v>0.36049601417183347</v>
      </c>
      <c r="P21" s="18">
        <f t="shared" si="16"/>
        <v>0.53626752808163869</v>
      </c>
      <c r="Q21" s="18">
        <f t="shared" si="16"/>
        <v>0.57829554995801846</v>
      </c>
      <c r="R21" s="18">
        <f t="shared" si="16"/>
        <v>0.33649945916711738</v>
      </c>
      <c r="S21" s="18">
        <f t="shared" si="16"/>
        <v>0.17323630483121083</v>
      </c>
      <c r="T21" s="18">
        <f t="shared" si="16"/>
        <v>0.34303553392709579</v>
      </c>
      <c r="U21" s="18">
        <f t="shared" si="16"/>
        <v>0.2596133074479301</v>
      </c>
      <c r="V21" s="18">
        <f t="shared" si="16"/>
        <v>0.24452096712356092</v>
      </c>
      <c r="W21" s="194">
        <f t="shared" si="16"/>
        <v>0.29589249368573967</v>
      </c>
      <c r="X21" s="195">
        <f t="shared" si="16"/>
        <v>0.17498073944165485</v>
      </c>
      <c r="Y21" s="196">
        <f t="shared" si="16"/>
        <v>0.47084742766694249</v>
      </c>
      <c r="AA21" s="103">
        <f t="shared" si="2"/>
        <v>-0.57806197609834842</v>
      </c>
      <c r="AB21" s="106">
        <f t="shared" si="3"/>
        <v>29.586668822528761</v>
      </c>
      <c r="AE21" s="2"/>
    </row>
    <row r="22" spans="1:31" ht="20.100000000000001" customHeight="1" thickBot="1" x14ac:dyDescent="0.3">
      <c r="A22" s="5" t="s">
        <v>18</v>
      </c>
      <c r="B22" s="6"/>
      <c r="C22" s="13">
        <v>1062653</v>
      </c>
      <c r="D22" s="14">
        <v>762668</v>
      </c>
      <c r="E22" s="14">
        <v>1066136</v>
      </c>
      <c r="F22" s="36">
        <v>883932</v>
      </c>
      <c r="G22" s="36">
        <v>522330</v>
      </c>
      <c r="H22" s="36">
        <v>377044</v>
      </c>
      <c r="I22" s="36">
        <v>299635.37100000004</v>
      </c>
      <c r="J22" s="36">
        <v>409779.19099999999</v>
      </c>
      <c r="K22" s="15">
        <v>499741.40499999991</v>
      </c>
      <c r="L22" s="14">
        <v>112940.45699999998</v>
      </c>
      <c r="M22" s="160">
        <v>115293.39199999996</v>
      </c>
      <c r="O22" s="134">
        <f t="shared" ref="O22:Y22" si="17">C22/C46</f>
        <v>9.6836179181117709E-3</v>
      </c>
      <c r="P22" s="21">
        <f t="shared" si="17"/>
        <v>6.7874926048202104E-3</v>
      </c>
      <c r="Q22" s="21">
        <f t="shared" si="17"/>
        <v>9.2623813988679232E-3</v>
      </c>
      <c r="R22" s="21">
        <f t="shared" si="17"/>
        <v>7.0940989450126914E-3</v>
      </c>
      <c r="S22" s="21">
        <f t="shared" si="17"/>
        <v>4.662620242252548E-3</v>
      </c>
      <c r="T22" s="21">
        <f t="shared" si="17"/>
        <v>3.2036148191953153E-3</v>
      </c>
      <c r="U22" s="21">
        <f t="shared" si="17"/>
        <v>2.3997140567267629E-3</v>
      </c>
      <c r="V22" s="21">
        <f t="shared" si="17"/>
        <v>3.3046706932299197E-3</v>
      </c>
      <c r="W22" s="191">
        <f t="shared" si="17"/>
        <v>3.8306690987631423E-3</v>
      </c>
      <c r="X22" s="192">
        <f t="shared" si="17"/>
        <v>4.7852119270616394E-3</v>
      </c>
      <c r="Y22" s="193">
        <f t="shared" si="17"/>
        <v>4.7465334168116718E-3</v>
      </c>
      <c r="AA22" s="102">
        <f t="shared" si="2"/>
        <v>2.0833411361174E-2</v>
      </c>
      <c r="AB22" s="101">
        <f t="shared" si="3"/>
        <v>-3.8678510249967601E-3</v>
      </c>
      <c r="AE22" s="26"/>
    </row>
    <row r="23" spans="1:31" ht="20.100000000000001" customHeight="1" x14ac:dyDescent="0.25">
      <c r="A23" s="24"/>
      <c r="B23" t="s">
        <v>36</v>
      </c>
      <c r="C23" s="10">
        <v>20984</v>
      </c>
      <c r="D23" s="11">
        <v>45120</v>
      </c>
      <c r="E23" s="11">
        <v>98963</v>
      </c>
      <c r="F23" s="35">
        <v>77778</v>
      </c>
      <c r="G23" s="35">
        <v>28035</v>
      </c>
      <c r="H23" s="35">
        <v>27309</v>
      </c>
      <c r="I23" s="35">
        <v>46681.826000000001</v>
      </c>
      <c r="J23" s="35">
        <v>48288.97</v>
      </c>
      <c r="K23" s="12">
        <v>90917.998999999996</v>
      </c>
      <c r="L23" s="11">
        <v>14811.018999999998</v>
      </c>
      <c r="M23" s="161">
        <v>30676.679999999997</v>
      </c>
      <c r="O23" s="77">
        <f t="shared" ref="O23:Y23" si="18">C23/C22</f>
        <v>1.9746803519116778E-2</v>
      </c>
      <c r="P23" s="18">
        <f t="shared" si="18"/>
        <v>5.9160735732979489E-2</v>
      </c>
      <c r="Q23" s="18">
        <f t="shared" si="18"/>
        <v>9.2823992436237027E-2</v>
      </c>
      <c r="R23" s="18">
        <f t="shared" si="18"/>
        <v>8.7990931429114461E-2</v>
      </c>
      <c r="S23" s="18">
        <f t="shared" si="18"/>
        <v>5.367296536672219E-2</v>
      </c>
      <c r="T23" s="18">
        <f t="shared" si="18"/>
        <v>7.2429212505702251E-2</v>
      </c>
      <c r="U23" s="18">
        <f t="shared" si="18"/>
        <v>0.15579544512453436</v>
      </c>
      <c r="V23" s="18">
        <f t="shared" si="18"/>
        <v>0.11784144012329802</v>
      </c>
      <c r="W23" s="194">
        <f t="shared" si="18"/>
        <v>0.18193009042346614</v>
      </c>
      <c r="X23" s="195">
        <f t="shared" si="18"/>
        <v>0.1311400661323692</v>
      </c>
      <c r="Y23" s="196">
        <f t="shared" si="18"/>
        <v>0.26607491954092222</v>
      </c>
      <c r="AA23" s="103">
        <f t="shared" si="2"/>
        <v>1.0712065793717502</v>
      </c>
      <c r="AB23" s="108">
        <f t="shared" si="3"/>
        <v>13.493485340855301</v>
      </c>
      <c r="AE23" s="2"/>
    </row>
    <row r="24" spans="1:31" ht="20.100000000000001" customHeight="1" thickBot="1" x14ac:dyDescent="0.3">
      <c r="A24" s="203"/>
      <c r="B24" t="s">
        <v>35</v>
      </c>
      <c r="C24" s="10">
        <v>1041669</v>
      </c>
      <c r="D24" s="11">
        <v>717548</v>
      </c>
      <c r="E24" s="11">
        <v>967173</v>
      </c>
      <c r="F24" s="35">
        <v>806154</v>
      </c>
      <c r="G24" s="35">
        <v>494295</v>
      </c>
      <c r="H24" s="35">
        <v>349735</v>
      </c>
      <c r="I24" s="35">
        <v>252953.54500000007</v>
      </c>
      <c r="J24" s="35">
        <v>361490.22100000002</v>
      </c>
      <c r="K24" s="12">
        <v>408823.4059999999</v>
      </c>
      <c r="L24" s="11">
        <v>98129.43799999998</v>
      </c>
      <c r="M24" s="161">
        <v>84616.71199999997</v>
      </c>
      <c r="O24" s="77">
        <f t="shared" ref="O24:Y24" si="19">C24/C22</f>
        <v>0.98025319648088327</v>
      </c>
      <c r="P24" s="18">
        <f t="shared" si="19"/>
        <v>0.94083926426702047</v>
      </c>
      <c r="Q24" s="18">
        <f t="shared" si="19"/>
        <v>0.90717600756376293</v>
      </c>
      <c r="R24" s="18">
        <f t="shared" si="19"/>
        <v>0.91200906857088559</v>
      </c>
      <c r="S24" s="18">
        <f t="shared" si="19"/>
        <v>0.94632703463327783</v>
      </c>
      <c r="T24" s="18">
        <f t="shared" si="19"/>
        <v>0.92757078749429778</v>
      </c>
      <c r="U24" s="18">
        <f t="shared" si="19"/>
        <v>0.84420455487546575</v>
      </c>
      <c r="V24" s="18">
        <f t="shared" si="19"/>
        <v>0.882158559876702</v>
      </c>
      <c r="W24" s="194">
        <f t="shared" si="19"/>
        <v>0.8180699095765338</v>
      </c>
      <c r="X24" s="195">
        <f t="shared" si="19"/>
        <v>0.86885993386763083</v>
      </c>
      <c r="Y24" s="196">
        <f t="shared" si="19"/>
        <v>0.73392508045907778</v>
      </c>
      <c r="AA24" s="103">
        <f t="shared" si="2"/>
        <v>-0.1377030815156611</v>
      </c>
      <c r="AB24" s="106">
        <f t="shared" si="3"/>
        <v>-13.493485340855305</v>
      </c>
    </row>
    <row r="25" spans="1:31" ht="20.100000000000001" customHeight="1" thickBot="1" x14ac:dyDescent="0.3">
      <c r="A25" s="5" t="s">
        <v>19</v>
      </c>
      <c r="B25" s="6"/>
      <c r="C25" s="13">
        <v>6243657</v>
      </c>
      <c r="D25" s="14">
        <v>5984241</v>
      </c>
      <c r="E25" s="14">
        <v>6482985</v>
      </c>
      <c r="F25" s="36">
        <v>6587282</v>
      </c>
      <c r="G25" s="36">
        <v>5490782</v>
      </c>
      <c r="H25" s="36">
        <v>5386131</v>
      </c>
      <c r="I25" s="36">
        <v>6126794.777999999</v>
      </c>
      <c r="J25" s="36">
        <v>5546591.6619999995</v>
      </c>
      <c r="K25" s="15">
        <v>5612439.9229999986</v>
      </c>
      <c r="L25" s="14">
        <v>1049667.8320000002</v>
      </c>
      <c r="M25" s="160">
        <v>978083.84499999997</v>
      </c>
      <c r="O25" s="134">
        <f t="shared" ref="O25:Y25" si="20">C25/C46</f>
        <v>5.6896455192564255E-2</v>
      </c>
      <c r="P25" s="21">
        <f t="shared" si="20"/>
        <v>5.3257762923004374E-2</v>
      </c>
      <c r="Q25" s="21">
        <f t="shared" si="20"/>
        <v>5.6322907840219039E-2</v>
      </c>
      <c r="R25" s="21">
        <f t="shared" si="20"/>
        <v>5.2866996880643641E-2</v>
      </c>
      <c r="S25" s="21">
        <f t="shared" si="20"/>
        <v>4.9013901746014839E-2</v>
      </c>
      <c r="T25" s="21">
        <f t="shared" si="20"/>
        <v>4.5764125910310954E-2</v>
      </c>
      <c r="U25" s="21">
        <f t="shared" si="20"/>
        <v>4.9068157415389793E-2</v>
      </c>
      <c r="V25" s="21">
        <f t="shared" si="20"/>
        <v>4.4730575186100241E-2</v>
      </c>
      <c r="W25" s="191">
        <f t="shared" si="20"/>
        <v>4.3021050420468339E-2</v>
      </c>
      <c r="X25" s="192">
        <f t="shared" si="20"/>
        <v>4.4473726798708944E-2</v>
      </c>
      <c r="Y25" s="193">
        <f t="shared" si="20"/>
        <v>4.0266901460719873E-2</v>
      </c>
      <c r="AA25" s="102">
        <f t="shared" si="2"/>
        <v>-6.8196799804378677E-2</v>
      </c>
      <c r="AB25" s="101">
        <f t="shared" si="3"/>
        <v>-0.42068253379890719</v>
      </c>
      <c r="AE25" s="1"/>
    </row>
    <row r="26" spans="1:31" ht="20.100000000000001" customHeight="1" x14ac:dyDescent="0.25">
      <c r="A26" s="24"/>
      <c r="B26" t="s">
        <v>36</v>
      </c>
      <c r="C26" s="10">
        <v>2635220</v>
      </c>
      <c r="D26" s="11">
        <v>1598559</v>
      </c>
      <c r="E26" s="11">
        <v>1978945</v>
      </c>
      <c r="F26" s="35">
        <v>2189491</v>
      </c>
      <c r="G26" s="35">
        <v>1189901</v>
      </c>
      <c r="H26" s="35">
        <v>1053028</v>
      </c>
      <c r="I26" s="35">
        <v>1691174.969</v>
      </c>
      <c r="J26" s="35">
        <v>1618566.2630000005</v>
      </c>
      <c r="K26" s="12">
        <v>1628002.4219999998</v>
      </c>
      <c r="L26" s="11">
        <v>396836.728</v>
      </c>
      <c r="M26" s="161">
        <v>359254.85500000004</v>
      </c>
      <c r="O26" s="77">
        <f t="shared" ref="O26:Y26" si="21">C26/C25</f>
        <v>0.42206354384938188</v>
      </c>
      <c r="P26" s="18">
        <f t="shared" si="21"/>
        <v>0.26712811198613157</v>
      </c>
      <c r="Q26" s="18">
        <f t="shared" si="21"/>
        <v>0.30525213308375693</v>
      </c>
      <c r="R26" s="18">
        <f t="shared" si="21"/>
        <v>0.33238154978031909</v>
      </c>
      <c r="S26" s="18">
        <f t="shared" si="21"/>
        <v>0.21670884038011343</v>
      </c>
      <c r="T26" s="18">
        <f t="shared" si="21"/>
        <v>0.19550731313441874</v>
      </c>
      <c r="U26" s="18">
        <f t="shared" si="21"/>
        <v>0.27602931553585658</v>
      </c>
      <c r="V26" s="18">
        <f t="shared" si="21"/>
        <v>0.29181276748546064</v>
      </c>
      <c r="W26" s="194">
        <f t="shared" si="21"/>
        <v>0.29007035163590478</v>
      </c>
      <c r="X26" s="195">
        <f t="shared" si="21"/>
        <v>0.3780593402046829</v>
      </c>
      <c r="Y26" s="196">
        <f t="shared" si="21"/>
        <v>0.36730476312079363</v>
      </c>
      <c r="AA26" s="103">
        <f t="shared" si="2"/>
        <v>-9.4703615739922045E-2</v>
      </c>
      <c r="AB26" s="108">
        <f t="shared" si="3"/>
        <v>-1.0754577083889272</v>
      </c>
    </row>
    <row r="27" spans="1:31" ht="20.100000000000001" customHeight="1" thickBot="1" x14ac:dyDescent="0.3">
      <c r="A27" s="203"/>
      <c r="B27" t="s">
        <v>35</v>
      </c>
      <c r="C27" s="10">
        <v>3608437</v>
      </c>
      <c r="D27" s="11">
        <v>4385682</v>
      </c>
      <c r="E27" s="11">
        <v>4504040</v>
      </c>
      <c r="F27" s="35">
        <v>4397791</v>
      </c>
      <c r="G27" s="35">
        <v>4300881</v>
      </c>
      <c r="H27" s="35">
        <v>4333103</v>
      </c>
      <c r="I27" s="35">
        <v>4435619.8089999985</v>
      </c>
      <c r="J27" s="35">
        <v>3928025.3989999993</v>
      </c>
      <c r="K27" s="12">
        <v>3984437.5009999988</v>
      </c>
      <c r="L27" s="11">
        <v>652831.10400000017</v>
      </c>
      <c r="M27" s="161">
        <v>618828.99</v>
      </c>
      <c r="O27" s="77">
        <f t="shared" ref="O27:Y27" si="22">C27/C25</f>
        <v>0.57793645615061817</v>
      </c>
      <c r="P27" s="18">
        <f t="shared" si="22"/>
        <v>0.73287188801386838</v>
      </c>
      <c r="Q27" s="18">
        <f t="shared" si="22"/>
        <v>0.69474786691624302</v>
      </c>
      <c r="R27" s="18">
        <f t="shared" si="22"/>
        <v>0.66761845021968091</v>
      </c>
      <c r="S27" s="18">
        <f t="shared" si="22"/>
        <v>0.7832911596198866</v>
      </c>
      <c r="T27" s="18">
        <f t="shared" si="22"/>
        <v>0.80449268686558129</v>
      </c>
      <c r="U27" s="18">
        <f t="shared" si="22"/>
        <v>0.72397068446414337</v>
      </c>
      <c r="V27" s="18">
        <f t="shared" si="22"/>
        <v>0.70818723251453941</v>
      </c>
      <c r="W27" s="194">
        <f t="shared" si="22"/>
        <v>0.70992964836409522</v>
      </c>
      <c r="X27" s="195">
        <f t="shared" si="22"/>
        <v>0.6219406597953171</v>
      </c>
      <c r="Y27" s="196">
        <f t="shared" si="22"/>
        <v>0.63269523687920637</v>
      </c>
      <c r="AA27" s="103">
        <f t="shared" si="2"/>
        <v>-5.2084090037474939E-2</v>
      </c>
      <c r="AB27" s="106">
        <f t="shared" si="3"/>
        <v>1.0754577083889272</v>
      </c>
    </row>
    <row r="28" spans="1:31" ht="20.100000000000001" customHeight="1" thickBot="1" x14ac:dyDescent="0.3">
      <c r="A28" s="5" t="s">
        <v>83</v>
      </c>
      <c r="B28" s="6"/>
      <c r="C28" s="13">
        <v>372565</v>
      </c>
      <c r="D28" s="14">
        <v>415358</v>
      </c>
      <c r="E28" s="14">
        <v>770569</v>
      </c>
      <c r="F28" s="36">
        <v>903667</v>
      </c>
      <c r="G28" s="36">
        <v>848359</v>
      </c>
      <c r="H28" s="36">
        <v>1004265</v>
      </c>
      <c r="I28" s="36">
        <v>1217376.2410000002</v>
      </c>
      <c r="J28" s="36">
        <v>1357839.1099999999</v>
      </c>
      <c r="K28" s="15">
        <v>1443883.7709999988</v>
      </c>
      <c r="L28" s="14">
        <v>286387.77799999999</v>
      </c>
      <c r="M28" s="160">
        <v>372359.87799999997</v>
      </c>
      <c r="O28" s="134">
        <f t="shared" ref="O28:Y28" si="23">C28/C46</f>
        <v>3.3950660372306972E-3</v>
      </c>
      <c r="P28" s="21">
        <f t="shared" si="23"/>
        <v>3.6965486336819073E-3</v>
      </c>
      <c r="Q28" s="21">
        <f t="shared" si="23"/>
        <v>6.6945530140097107E-3</v>
      </c>
      <c r="R28" s="21">
        <f t="shared" si="23"/>
        <v>7.2524844799631465E-3</v>
      </c>
      <c r="S28" s="21">
        <f t="shared" si="23"/>
        <v>7.5729440125919048E-3</v>
      </c>
      <c r="T28" s="21">
        <f t="shared" si="23"/>
        <v>8.5328986441879015E-3</v>
      </c>
      <c r="U28" s="21">
        <f t="shared" si="23"/>
        <v>9.7496996703132464E-3</v>
      </c>
      <c r="V28" s="21">
        <f t="shared" si="23"/>
        <v>1.0950314734108587E-2</v>
      </c>
      <c r="W28" s="191">
        <f t="shared" si="23"/>
        <v>1.10678060461596E-2</v>
      </c>
      <c r="X28" s="192">
        <f t="shared" si="23"/>
        <v>1.2134059374757809E-2</v>
      </c>
      <c r="Y28" s="193">
        <f t="shared" si="23"/>
        <v>1.5329747640757396E-2</v>
      </c>
      <c r="AA28" s="102">
        <f t="shared" si="2"/>
        <v>0.30019472409189185</v>
      </c>
      <c r="AB28" s="101">
        <f t="shared" si="3"/>
        <v>0.31956882659995872</v>
      </c>
      <c r="AE28" s="1"/>
    </row>
    <row r="29" spans="1:31" ht="20.100000000000001" customHeight="1" x14ac:dyDescent="0.25">
      <c r="A29" s="24"/>
      <c r="B29" t="s">
        <v>36</v>
      </c>
      <c r="C29" s="10">
        <v>116567</v>
      </c>
      <c r="D29" s="11">
        <v>165876</v>
      </c>
      <c r="E29" s="11">
        <v>524149</v>
      </c>
      <c r="F29" s="35">
        <v>593143</v>
      </c>
      <c r="G29" s="35">
        <v>450570</v>
      </c>
      <c r="H29" s="35">
        <v>395064</v>
      </c>
      <c r="I29" s="35">
        <v>513246.56300000008</v>
      </c>
      <c r="J29" s="35">
        <v>567795.85000000021</v>
      </c>
      <c r="K29" s="12">
        <v>762334.48299999977</v>
      </c>
      <c r="L29" s="11">
        <v>182148.883</v>
      </c>
      <c r="M29" s="161">
        <v>234279.97300000003</v>
      </c>
      <c r="O29" s="77">
        <f t="shared" ref="O29:Y29" si="24">C29/C28</f>
        <v>0.31287694764671936</v>
      </c>
      <c r="P29" s="18">
        <f t="shared" si="24"/>
        <v>0.39935669952185826</v>
      </c>
      <c r="Q29" s="18">
        <f t="shared" si="24"/>
        <v>0.68021033807485121</v>
      </c>
      <c r="R29" s="18">
        <f t="shared" si="24"/>
        <v>0.65637342074016203</v>
      </c>
      <c r="S29" s="18">
        <f t="shared" si="24"/>
        <v>0.53110770322469614</v>
      </c>
      <c r="T29" s="18">
        <f t="shared" si="24"/>
        <v>0.39338620782363221</v>
      </c>
      <c r="U29" s="18">
        <f t="shared" si="24"/>
        <v>0.42160060769577645</v>
      </c>
      <c r="V29" s="18">
        <f t="shared" si="24"/>
        <v>0.4181613608110023</v>
      </c>
      <c r="W29" s="194">
        <f t="shared" si="24"/>
        <v>0.52797496468294358</v>
      </c>
      <c r="X29" s="195">
        <f t="shared" si="24"/>
        <v>0.63602184517804394</v>
      </c>
      <c r="Y29" s="196">
        <f t="shared" si="24"/>
        <v>0.62917619980528638</v>
      </c>
      <c r="AA29" s="103">
        <f t="shared" si="2"/>
        <v>0.2862004374739977</v>
      </c>
      <c r="AB29" s="108">
        <f t="shared" si="3"/>
        <v>-0.68456453727575584</v>
      </c>
    </row>
    <row r="30" spans="1:31" ht="20.100000000000001" customHeight="1" thickBot="1" x14ac:dyDescent="0.3">
      <c r="A30" s="203"/>
      <c r="B30" t="s">
        <v>35</v>
      </c>
      <c r="C30" s="10">
        <v>255998</v>
      </c>
      <c r="D30" s="11">
        <v>249482</v>
      </c>
      <c r="E30" s="11">
        <v>246420</v>
      </c>
      <c r="F30" s="35">
        <v>310524</v>
      </c>
      <c r="G30" s="35">
        <v>397789</v>
      </c>
      <c r="H30" s="35">
        <v>609201</v>
      </c>
      <c r="I30" s="35">
        <v>704129.67800000007</v>
      </c>
      <c r="J30" s="35">
        <v>790043.25999999966</v>
      </c>
      <c r="K30" s="12">
        <v>681549.28799999913</v>
      </c>
      <c r="L30" s="11">
        <v>104238.895</v>
      </c>
      <c r="M30" s="161">
        <v>138079.90499999994</v>
      </c>
      <c r="O30" s="77">
        <f t="shared" ref="O30:Y30" si="25">C30/C28</f>
        <v>0.68712305235328064</v>
      </c>
      <c r="P30" s="18">
        <f t="shared" si="25"/>
        <v>0.60064330047814174</v>
      </c>
      <c r="Q30" s="18">
        <f t="shared" si="25"/>
        <v>0.31978966192514879</v>
      </c>
      <c r="R30" s="18">
        <f t="shared" si="25"/>
        <v>0.34362657925983797</v>
      </c>
      <c r="S30" s="18">
        <f t="shared" si="25"/>
        <v>0.46889229677530386</v>
      </c>
      <c r="T30" s="18">
        <f t="shared" si="25"/>
        <v>0.60661379217636779</v>
      </c>
      <c r="U30" s="18">
        <f t="shared" si="25"/>
        <v>0.57839939230422355</v>
      </c>
      <c r="V30" s="18">
        <f t="shared" si="25"/>
        <v>0.5818386391889977</v>
      </c>
      <c r="W30" s="194">
        <f t="shared" si="25"/>
        <v>0.47202503531705647</v>
      </c>
      <c r="X30" s="195">
        <f t="shared" si="25"/>
        <v>0.36397815482195617</v>
      </c>
      <c r="Y30" s="196">
        <f t="shared" si="25"/>
        <v>0.37082380019471367</v>
      </c>
      <c r="AA30" s="103">
        <f t="shared" si="2"/>
        <v>0.32464858726677731</v>
      </c>
      <c r="AB30" s="106">
        <f t="shared" si="3"/>
        <v>0.68456453727575028</v>
      </c>
    </row>
    <row r="31" spans="1:31" ht="20.100000000000001" customHeight="1" thickBot="1" x14ac:dyDescent="0.3">
      <c r="A31" s="5" t="s">
        <v>9</v>
      </c>
      <c r="B31" s="6"/>
      <c r="C31" s="13">
        <v>3895621</v>
      </c>
      <c r="D31" s="14">
        <v>4806982</v>
      </c>
      <c r="E31" s="14">
        <v>5482162</v>
      </c>
      <c r="F31" s="36">
        <v>5290110</v>
      </c>
      <c r="G31" s="36">
        <v>4588314</v>
      </c>
      <c r="H31" s="36">
        <v>5165606</v>
      </c>
      <c r="I31" s="36">
        <v>5586405.3529999992</v>
      </c>
      <c r="J31" s="36">
        <v>5095725.568</v>
      </c>
      <c r="K31" s="15">
        <v>4891927.0439999988</v>
      </c>
      <c r="L31" s="14">
        <v>989338.84900000016</v>
      </c>
      <c r="M31" s="160">
        <v>898876.71299999976</v>
      </c>
      <c r="O31" s="134">
        <f t="shared" ref="O31:Y31" si="26">C31/C46</f>
        <v>3.5499551893019163E-2</v>
      </c>
      <c r="P31" s="21">
        <f t="shared" si="26"/>
        <v>4.2780547730472317E-2</v>
      </c>
      <c r="Q31" s="21">
        <f t="shared" si="26"/>
        <v>4.7627953032615515E-2</v>
      </c>
      <c r="R31" s="21">
        <f t="shared" si="26"/>
        <v>4.2456392312984585E-2</v>
      </c>
      <c r="S31" s="21">
        <f t="shared" si="26"/>
        <v>4.0957949446156182E-2</v>
      </c>
      <c r="T31" s="21">
        <f t="shared" si="26"/>
        <v>4.3890399878327824E-2</v>
      </c>
      <c r="U31" s="21">
        <f t="shared" si="26"/>
        <v>4.4740296872920686E-2</v>
      </c>
      <c r="V31" s="21">
        <f t="shared" si="26"/>
        <v>4.1094558521181684E-2</v>
      </c>
      <c r="W31" s="191">
        <f t="shared" si="26"/>
        <v>3.749810116465039E-2</v>
      </c>
      <c r="X31" s="192">
        <f t="shared" si="26"/>
        <v>4.1917627977547819E-2</v>
      </c>
      <c r="Y31" s="193">
        <f t="shared" si="26"/>
        <v>3.7006009467119627E-2</v>
      </c>
      <c r="AA31" s="102">
        <f t="shared" si="2"/>
        <v>-9.1436959229325071E-2</v>
      </c>
      <c r="AB31" s="101">
        <f t="shared" si="3"/>
        <v>-0.49116185104281923</v>
      </c>
      <c r="AE31" s="1"/>
    </row>
    <row r="32" spans="1:31" ht="20.100000000000001" customHeight="1" x14ac:dyDescent="0.25">
      <c r="A32" s="24"/>
      <c r="B32" t="s">
        <v>36</v>
      </c>
      <c r="C32" s="10">
        <v>911333</v>
      </c>
      <c r="D32" s="11">
        <v>970213</v>
      </c>
      <c r="E32" s="11">
        <v>1020274</v>
      </c>
      <c r="F32" s="35">
        <v>871643</v>
      </c>
      <c r="G32" s="35">
        <v>283746</v>
      </c>
      <c r="H32" s="35">
        <v>664508</v>
      </c>
      <c r="I32" s="35">
        <v>1205120.2949999992</v>
      </c>
      <c r="J32" s="35">
        <v>993038.31500000041</v>
      </c>
      <c r="K32" s="12">
        <v>971745.54799999995</v>
      </c>
      <c r="L32" s="11">
        <v>275023.82400000002</v>
      </c>
      <c r="M32" s="161">
        <v>192003.18499999997</v>
      </c>
      <c r="O32" s="77">
        <f t="shared" ref="O32:Y32" si="27">C32/C31</f>
        <v>0.2339377983638552</v>
      </c>
      <c r="P32" s="18">
        <f t="shared" si="27"/>
        <v>0.20183412378078386</v>
      </c>
      <c r="Q32" s="18">
        <f t="shared" si="27"/>
        <v>0.1861079625155185</v>
      </c>
      <c r="R32" s="18">
        <f t="shared" si="27"/>
        <v>0.16476840746222668</v>
      </c>
      <c r="S32" s="18">
        <f t="shared" si="27"/>
        <v>6.1841016111800547E-2</v>
      </c>
      <c r="T32" s="18">
        <f t="shared" si="27"/>
        <v>0.12864086033661878</v>
      </c>
      <c r="U32" s="18">
        <f t="shared" si="27"/>
        <v>0.21572374699820668</v>
      </c>
      <c r="V32" s="18">
        <f t="shared" si="27"/>
        <v>0.19487672594380978</v>
      </c>
      <c r="W32" s="194">
        <f t="shared" si="27"/>
        <v>0.19864269014229399</v>
      </c>
      <c r="X32" s="195">
        <f t="shared" si="27"/>
        <v>0.27798749061354205</v>
      </c>
      <c r="Y32" s="196">
        <f t="shared" si="27"/>
        <v>0.21360347000111907</v>
      </c>
      <c r="AA32" s="103">
        <f t="shared" si="2"/>
        <v>-0.30186708115875827</v>
      </c>
      <c r="AB32" s="108">
        <f t="shared" si="3"/>
        <v>-6.4384020612422983</v>
      </c>
    </row>
    <row r="33" spans="1:31" ht="20.100000000000001" customHeight="1" thickBot="1" x14ac:dyDescent="0.3">
      <c r="A33" s="203"/>
      <c r="B33" t="s">
        <v>35</v>
      </c>
      <c r="C33" s="10">
        <v>2984288</v>
      </c>
      <c r="D33" s="11">
        <v>3836769</v>
      </c>
      <c r="E33" s="11">
        <v>4461888</v>
      </c>
      <c r="F33" s="35">
        <v>4418467</v>
      </c>
      <c r="G33" s="35">
        <v>4304568</v>
      </c>
      <c r="H33" s="35">
        <v>4501098</v>
      </c>
      <c r="I33" s="35">
        <v>4381285.0580000002</v>
      </c>
      <c r="J33" s="35">
        <v>4102687.2529999991</v>
      </c>
      <c r="K33" s="12">
        <v>3920181.4959999989</v>
      </c>
      <c r="L33" s="11">
        <v>714315.02500000014</v>
      </c>
      <c r="M33" s="161">
        <v>706873.52799999982</v>
      </c>
      <c r="O33" s="77">
        <f t="shared" ref="O33:Y33" si="28">C33/C31</f>
        <v>0.7660622016361448</v>
      </c>
      <c r="P33" s="18">
        <f t="shared" si="28"/>
        <v>0.79816587621921609</v>
      </c>
      <c r="Q33" s="18">
        <f t="shared" si="28"/>
        <v>0.81389203748448147</v>
      </c>
      <c r="R33" s="18">
        <f t="shared" si="28"/>
        <v>0.83523159253777335</v>
      </c>
      <c r="S33" s="18">
        <f t="shared" si="28"/>
        <v>0.9381589838881994</v>
      </c>
      <c r="T33" s="18">
        <f t="shared" si="28"/>
        <v>0.87135913966338119</v>
      </c>
      <c r="U33" s="18">
        <f t="shared" si="28"/>
        <v>0.78427625300179338</v>
      </c>
      <c r="V33" s="18">
        <f t="shared" si="28"/>
        <v>0.80512327405619011</v>
      </c>
      <c r="W33" s="194">
        <f t="shared" si="28"/>
        <v>0.80135730985770603</v>
      </c>
      <c r="X33" s="195">
        <f t="shared" si="28"/>
        <v>0.722012509386458</v>
      </c>
      <c r="Y33" s="196">
        <f t="shared" si="28"/>
        <v>0.78639652999888099</v>
      </c>
      <c r="AA33" s="103">
        <f t="shared" si="2"/>
        <v>-1.041766831098131E-2</v>
      </c>
      <c r="AB33" s="106">
        <f t="shared" si="3"/>
        <v>6.4384020612422983</v>
      </c>
    </row>
    <row r="34" spans="1:31" ht="20.100000000000001" customHeight="1" thickBot="1" x14ac:dyDescent="0.3">
      <c r="A34" s="5" t="s">
        <v>12</v>
      </c>
      <c r="B34" s="6"/>
      <c r="C34" s="13">
        <v>4845416</v>
      </c>
      <c r="D34" s="14">
        <v>5201550</v>
      </c>
      <c r="E34" s="14">
        <v>5167240</v>
      </c>
      <c r="F34" s="36">
        <v>10234145</v>
      </c>
      <c r="G34" s="36">
        <v>8944119</v>
      </c>
      <c r="H34" s="36">
        <v>8873262</v>
      </c>
      <c r="I34" s="36">
        <v>9389189.1329999976</v>
      </c>
      <c r="J34" s="36">
        <v>8190924.498999998</v>
      </c>
      <c r="K34" s="15">
        <v>7836178.1019999916</v>
      </c>
      <c r="L34" s="14">
        <v>1722540.6419999995</v>
      </c>
      <c r="M34" s="160">
        <v>1482878.8810000001</v>
      </c>
      <c r="O34" s="134">
        <f t="shared" ref="O34:Y34" si="29">C34/C46</f>
        <v>4.4154730846575001E-2</v>
      </c>
      <c r="P34" s="21">
        <f t="shared" si="29"/>
        <v>4.6292072249789637E-2</v>
      </c>
      <c r="Q34" s="21">
        <f t="shared" si="29"/>
        <v>4.4891972186931396E-2</v>
      </c>
      <c r="R34" s="21">
        <f t="shared" si="29"/>
        <v>8.213531951282102E-2</v>
      </c>
      <c r="S34" s="21">
        <f t="shared" si="29"/>
        <v>7.9840388831802916E-2</v>
      </c>
      <c r="T34" s="21">
        <f t="shared" si="29"/>
        <v>7.5393093744503717E-2</v>
      </c>
      <c r="U34" s="21">
        <f t="shared" si="29"/>
        <v>7.5195959237156468E-2</v>
      </c>
      <c r="V34" s="21">
        <f t="shared" si="29"/>
        <v>6.605583869753956E-2</v>
      </c>
      <c r="W34" s="191">
        <f t="shared" si="29"/>
        <v>6.0066676499890545E-2</v>
      </c>
      <c r="X34" s="192">
        <f t="shared" si="29"/>
        <v>7.2982899519760336E-2</v>
      </c>
      <c r="Y34" s="193">
        <f t="shared" si="29"/>
        <v>6.1048894820882715E-2</v>
      </c>
      <c r="AA34" s="102">
        <f t="shared" si="2"/>
        <v>-0.13913271777537517</v>
      </c>
      <c r="AB34" s="101">
        <f t="shared" si="3"/>
        <v>-1.193400469887762</v>
      </c>
      <c r="AE34" s="1"/>
    </row>
    <row r="35" spans="1:31" ht="20.100000000000001" customHeight="1" x14ac:dyDescent="0.25">
      <c r="A35" s="24"/>
      <c r="B35" t="s">
        <v>36</v>
      </c>
      <c r="C35" s="10">
        <v>1445066</v>
      </c>
      <c r="D35" s="11">
        <v>1634472</v>
      </c>
      <c r="E35" s="11">
        <v>1559489</v>
      </c>
      <c r="F35" s="35">
        <v>3756785</v>
      </c>
      <c r="G35" s="35">
        <v>2133360</v>
      </c>
      <c r="H35" s="35">
        <v>1951781</v>
      </c>
      <c r="I35" s="35">
        <v>3071327.0619999962</v>
      </c>
      <c r="J35" s="35">
        <v>2820481.5959999966</v>
      </c>
      <c r="K35" s="12">
        <v>2962255.4299999969</v>
      </c>
      <c r="L35" s="11">
        <v>799361.27899999986</v>
      </c>
      <c r="M35" s="161">
        <v>607866.924</v>
      </c>
      <c r="O35" s="77">
        <f t="shared" ref="O35:Y35" si="30">C35/C34</f>
        <v>0.2982336294757767</v>
      </c>
      <c r="P35" s="18">
        <f t="shared" si="30"/>
        <v>0.31422787438359717</v>
      </c>
      <c r="Q35" s="18">
        <f t="shared" si="30"/>
        <v>0.30180309023772844</v>
      </c>
      <c r="R35" s="18">
        <f t="shared" si="30"/>
        <v>0.36708342514201237</v>
      </c>
      <c r="S35" s="18">
        <f t="shared" si="30"/>
        <v>0.23852097674460726</v>
      </c>
      <c r="T35" s="18">
        <f t="shared" si="30"/>
        <v>0.21996206130282189</v>
      </c>
      <c r="U35" s="18">
        <f t="shared" si="30"/>
        <v>0.32711313176185403</v>
      </c>
      <c r="V35" s="18">
        <f t="shared" si="30"/>
        <v>0.344342277400352</v>
      </c>
      <c r="W35" s="194">
        <f t="shared" si="30"/>
        <v>0.37802298409271151</v>
      </c>
      <c r="X35" s="195">
        <f t="shared" si="30"/>
        <v>0.46405945932972659</v>
      </c>
      <c r="Y35" s="196">
        <f t="shared" si="30"/>
        <v>0.40992351552682205</v>
      </c>
      <c r="AA35" s="103">
        <f t="shared" si="2"/>
        <v>-0.23955920812121287</v>
      </c>
      <c r="AB35" s="108">
        <f t="shared" si="3"/>
        <v>-5.413594380290454</v>
      </c>
    </row>
    <row r="36" spans="1:31" ht="20.100000000000001" customHeight="1" thickBot="1" x14ac:dyDescent="0.3">
      <c r="A36" s="203"/>
      <c r="B36" t="s">
        <v>35</v>
      </c>
      <c r="C36" s="10">
        <v>3400350</v>
      </c>
      <c r="D36" s="11">
        <v>3567078</v>
      </c>
      <c r="E36" s="11">
        <v>3607751</v>
      </c>
      <c r="F36" s="35">
        <v>6477360</v>
      </c>
      <c r="G36" s="35">
        <v>6810759</v>
      </c>
      <c r="H36" s="35">
        <v>6921481</v>
      </c>
      <c r="I36" s="35">
        <v>6317862.0710000023</v>
      </c>
      <c r="J36" s="35">
        <v>5370442.9030000018</v>
      </c>
      <c r="K36" s="12">
        <v>4873922.6719999947</v>
      </c>
      <c r="L36" s="11">
        <v>923179.36299999978</v>
      </c>
      <c r="M36" s="161">
        <v>875011.95699999994</v>
      </c>
      <c r="O36" s="77">
        <f t="shared" ref="O36:Y36" si="31">C36/C34</f>
        <v>0.7017663705242233</v>
      </c>
      <c r="P36" s="18">
        <f t="shared" si="31"/>
        <v>0.68577212561640277</v>
      </c>
      <c r="Q36" s="18">
        <f t="shared" si="31"/>
        <v>0.69819690976227156</v>
      </c>
      <c r="R36" s="18">
        <f t="shared" si="31"/>
        <v>0.63291657485798769</v>
      </c>
      <c r="S36" s="18">
        <f t="shared" si="31"/>
        <v>0.76147902325539274</v>
      </c>
      <c r="T36" s="18">
        <f t="shared" si="31"/>
        <v>0.78003793869717808</v>
      </c>
      <c r="U36" s="18">
        <f t="shared" si="31"/>
        <v>0.67288686823814603</v>
      </c>
      <c r="V36" s="18">
        <f t="shared" si="31"/>
        <v>0.65565772259964805</v>
      </c>
      <c r="W36" s="194">
        <f t="shared" si="31"/>
        <v>0.62197701590728849</v>
      </c>
      <c r="X36" s="195">
        <f t="shared" si="31"/>
        <v>0.53594054067027352</v>
      </c>
      <c r="Y36" s="196">
        <f t="shared" si="31"/>
        <v>0.59007648447317784</v>
      </c>
      <c r="AA36" s="103">
        <f t="shared" si="2"/>
        <v>-5.2175566233925719E-2</v>
      </c>
      <c r="AB36" s="106">
        <f t="shared" si="3"/>
        <v>5.4135943802904318</v>
      </c>
    </row>
    <row r="37" spans="1:31" ht="20.100000000000001" customHeight="1" thickBot="1" x14ac:dyDescent="0.3">
      <c r="A37" s="5" t="s">
        <v>11</v>
      </c>
      <c r="B37" s="6"/>
      <c r="C37" s="13">
        <v>14042265</v>
      </c>
      <c r="D37" s="14">
        <v>14810295</v>
      </c>
      <c r="E37" s="14">
        <v>17624800</v>
      </c>
      <c r="F37" s="36">
        <v>20081558</v>
      </c>
      <c r="G37" s="36">
        <v>20610207</v>
      </c>
      <c r="H37" s="36">
        <v>21788993</v>
      </c>
      <c r="I37" s="36">
        <v>21703759.150999993</v>
      </c>
      <c r="J37" s="36">
        <v>21867622.025000006</v>
      </c>
      <c r="K37" s="15">
        <v>21624321.550999992</v>
      </c>
      <c r="L37" s="14">
        <v>3595769.8509999998</v>
      </c>
      <c r="M37" s="160">
        <v>3651513.0620000008</v>
      </c>
      <c r="O37" s="134">
        <f t="shared" ref="O37:Y37" si="32">C37/C46</f>
        <v>0.12796268298764862</v>
      </c>
      <c r="P37" s="21">
        <f t="shared" si="32"/>
        <v>0.13180672033926391</v>
      </c>
      <c r="Q37" s="21">
        <f t="shared" si="32"/>
        <v>0.15312082105732044</v>
      </c>
      <c r="R37" s="21">
        <f t="shared" si="32"/>
        <v>0.16116687643620908</v>
      </c>
      <c r="S37" s="21">
        <f t="shared" si="32"/>
        <v>0.18397865019281903</v>
      </c>
      <c r="T37" s="21">
        <f t="shared" si="32"/>
        <v>0.18513367370954847</v>
      </c>
      <c r="U37" s="21">
        <f t="shared" si="32"/>
        <v>0.17382065323144638</v>
      </c>
      <c r="V37" s="21">
        <f t="shared" si="32"/>
        <v>0.17635177974824648</v>
      </c>
      <c r="W37" s="191">
        <f t="shared" si="32"/>
        <v>0.16575696854082672</v>
      </c>
      <c r="X37" s="192">
        <f t="shared" si="32"/>
        <v>0.15235037324113057</v>
      </c>
      <c r="Y37" s="193">
        <f t="shared" si="32"/>
        <v>0.15032976712756721</v>
      </c>
      <c r="AA37" s="102">
        <f t="shared" si="2"/>
        <v>1.5502441287920199E-2</v>
      </c>
      <c r="AB37" s="101">
        <f t="shared" si="3"/>
        <v>-0.20206061135633613</v>
      </c>
      <c r="AE37" s="1"/>
    </row>
    <row r="38" spans="1:31" ht="20.100000000000001" customHeight="1" x14ac:dyDescent="0.25">
      <c r="A38" s="24"/>
      <c r="B38" t="s">
        <v>36</v>
      </c>
      <c r="C38" s="10">
        <v>1651293</v>
      </c>
      <c r="D38" s="11">
        <v>1613259</v>
      </c>
      <c r="E38" s="11">
        <v>1717556</v>
      </c>
      <c r="F38" s="35">
        <v>2470653</v>
      </c>
      <c r="G38" s="35">
        <v>1398091</v>
      </c>
      <c r="H38" s="35">
        <v>1289594</v>
      </c>
      <c r="I38" s="35">
        <v>2096765.0149999997</v>
      </c>
      <c r="J38" s="35">
        <v>2366722.2050000001</v>
      </c>
      <c r="K38" s="12">
        <v>3236348.8369999994</v>
      </c>
      <c r="L38" s="11">
        <v>648102.71499999997</v>
      </c>
      <c r="M38" s="161">
        <v>857623.71799999999</v>
      </c>
      <c r="O38" s="77">
        <f t="shared" ref="O38:Y38" si="33">C38/C37</f>
        <v>0.11759449063238729</v>
      </c>
      <c r="P38" s="18">
        <f t="shared" si="33"/>
        <v>0.10892821513683557</v>
      </c>
      <c r="Q38" s="18">
        <f t="shared" si="33"/>
        <v>9.7451091643593113E-2</v>
      </c>
      <c r="R38" s="18">
        <f t="shared" si="33"/>
        <v>0.12303094212112427</v>
      </c>
      <c r="S38" s="18">
        <f t="shared" si="33"/>
        <v>6.7834883948521232E-2</v>
      </c>
      <c r="T38" s="18">
        <f t="shared" si="33"/>
        <v>5.918557135706088E-2</v>
      </c>
      <c r="U38" s="18">
        <f t="shared" si="33"/>
        <v>9.6608380161802149E-2</v>
      </c>
      <c r="V38" s="18">
        <f t="shared" si="33"/>
        <v>0.10822951861406153</v>
      </c>
      <c r="W38" s="194">
        <f t="shared" si="33"/>
        <v>0.14966244510225285</v>
      </c>
      <c r="X38" s="195">
        <f t="shared" si="33"/>
        <v>0.18024032178248553</v>
      </c>
      <c r="Y38" s="339">
        <f t="shared" si="33"/>
        <v>0.23486804057336816</v>
      </c>
      <c r="AA38" s="103">
        <f t="shared" si="2"/>
        <v>0.32328363722407805</v>
      </c>
      <c r="AB38" s="108">
        <f t="shared" si="3"/>
        <v>5.4627718790882627</v>
      </c>
    </row>
    <row r="39" spans="1:31" ht="20.100000000000001" customHeight="1" thickBot="1" x14ac:dyDescent="0.3">
      <c r="A39" s="203"/>
      <c r="B39" t="s">
        <v>35</v>
      </c>
      <c r="C39" s="10">
        <v>12390972</v>
      </c>
      <c r="D39" s="11">
        <v>13197036</v>
      </c>
      <c r="E39" s="11">
        <v>15907244</v>
      </c>
      <c r="F39" s="35">
        <v>17610905</v>
      </c>
      <c r="G39" s="35">
        <v>19212116</v>
      </c>
      <c r="H39" s="35">
        <v>20499399</v>
      </c>
      <c r="I39" s="35">
        <v>19606994.135999992</v>
      </c>
      <c r="J39" s="35">
        <v>19500899.820000008</v>
      </c>
      <c r="K39" s="12">
        <v>18387972.713999994</v>
      </c>
      <c r="L39" s="11">
        <v>2947667.1359999999</v>
      </c>
      <c r="M39" s="161">
        <v>2793889.344000001</v>
      </c>
      <c r="O39" s="77">
        <f t="shared" ref="O39:Y39" si="34">C39/C37</f>
        <v>0.88240550936761275</v>
      </c>
      <c r="P39" s="18">
        <f t="shared" si="34"/>
        <v>0.89107178486316441</v>
      </c>
      <c r="Q39" s="18">
        <f t="shared" si="34"/>
        <v>0.90254890835640689</v>
      </c>
      <c r="R39" s="18">
        <f t="shared" si="34"/>
        <v>0.87696905787887569</v>
      </c>
      <c r="S39" s="18">
        <f t="shared" si="34"/>
        <v>0.93216511605147878</v>
      </c>
      <c r="T39" s="18">
        <f t="shared" si="34"/>
        <v>0.94081442864293907</v>
      </c>
      <c r="U39" s="18">
        <f t="shared" si="34"/>
        <v>0.90339161983819782</v>
      </c>
      <c r="V39" s="18">
        <f t="shared" si="34"/>
        <v>0.89177048138593851</v>
      </c>
      <c r="W39" s="194">
        <f t="shared" si="34"/>
        <v>0.85033755489774721</v>
      </c>
      <c r="X39" s="195">
        <f t="shared" si="34"/>
        <v>0.8197596782175145</v>
      </c>
      <c r="Y39" s="196">
        <f t="shared" si="34"/>
        <v>0.76513195942663192</v>
      </c>
      <c r="AA39" s="103">
        <f t="shared" si="2"/>
        <v>-5.2169320654256862E-2</v>
      </c>
      <c r="AB39" s="106">
        <f t="shared" si="3"/>
        <v>-5.4627718790882573</v>
      </c>
    </row>
    <row r="40" spans="1:31" ht="20.100000000000001" customHeight="1" thickBot="1" x14ac:dyDescent="0.3">
      <c r="A40" s="5" t="s">
        <v>6</v>
      </c>
      <c r="B40" s="6"/>
      <c r="C40" s="13">
        <v>47928070</v>
      </c>
      <c r="D40" s="14">
        <v>45576684</v>
      </c>
      <c r="E40" s="14">
        <v>43835850</v>
      </c>
      <c r="F40" s="36">
        <v>45113271</v>
      </c>
      <c r="G40" s="36">
        <v>38329379</v>
      </c>
      <c r="H40" s="36">
        <v>40125383</v>
      </c>
      <c r="I40" s="36">
        <v>42108532.958000034</v>
      </c>
      <c r="J40" s="36">
        <v>43206261.149000019</v>
      </c>
      <c r="K40" s="15">
        <v>47753772.535000011</v>
      </c>
      <c r="L40" s="14">
        <v>8478138.9959999956</v>
      </c>
      <c r="M40" s="160">
        <v>9135894.1359999981</v>
      </c>
      <c r="O40" s="134">
        <f t="shared" ref="O40:Y40" si="35">C40/C46</f>
        <v>0.43675321806131939</v>
      </c>
      <c r="P40" s="21">
        <f t="shared" si="35"/>
        <v>0.40561739262985674</v>
      </c>
      <c r="Q40" s="21">
        <f t="shared" si="35"/>
        <v>0.38083730560037787</v>
      </c>
      <c r="R40" s="21">
        <f t="shared" si="35"/>
        <v>0.36206179684316403</v>
      </c>
      <c r="S40" s="21">
        <f t="shared" si="35"/>
        <v>0.34215024677573513</v>
      </c>
      <c r="T40" s="21">
        <f t="shared" si="35"/>
        <v>0.34093175227476841</v>
      </c>
      <c r="U40" s="21">
        <f t="shared" si="35"/>
        <v>0.33723801736162462</v>
      </c>
      <c r="V40" s="21">
        <f t="shared" si="35"/>
        <v>0.34843756862006892</v>
      </c>
      <c r="W40" s="191">
        <f t="shared" si="35"/>
        <v>0.36604711750708074</v>
      </c>
      <c r="X40" s="192">
        <f t="shared" si="35"/>
        <v>0.35921310149245794</v>
      </c>
      <c r="Y40" s="193">
        <f t="shared" si="35"/>
        <v>0.37611719159913171</v>
      </c>
      <c r="AA40" s="102">
        <f t="shared" si="2"/>
        <v>7.7582490722354611E-2</v>
      </c>
      <c r="AB40" s="101">
        <f t="shared" si="3"/>
        <v>1.6904090106673764</v>
      </c>
      <c r="AE40" s="1"/>
    </row>
    <row r="41" spans="1:31" ht="20.100000000000001" customHeight="1" x14ac:dyDescent="0.25">
      <c r="A41" s="24"/>
      <c r="B41" t="s">
        <v>36</v>
      </c>
      <c r="C41" s="10">
        <v>9967668</v>
      </c>
      <c r="D41" s="11">
        <v>10737419</v>
      </c>
      <c r="E41" s="11">
        <v>11617205</v>
      </c>
      <c r="F41" s="35">
        <v>12516191</v>
      </c>
      <c r="G41" s="35">
        <v>6007548</v>
      </c>
      <c r="H41" s="35">
        <v>5589725</v>
      </c>
      <c r="I41" s="35">
        <v>8553863.8860000037</v>
      </c>
      <c r="J41" s="35">
        <v>9225047.0360000096</v>
      </c>
      <c r="K41" s="12">
        <v>12249536.908999991</v>
      </c>
      <c r="L41" s="11">
        <v>2704000.6709999996</v>
      </c>
      <c r="M41" s="189">
        <v>3198855.9280000012</v>
      </c>
      <c r="O41" s="77">
        <f t="shared" ref="O41:Y41" si="36">C41/C40</f>
        <v>0.20797140381409057</v>
      </c>
      <c r="P41" s="18">
        <f t="shared" si="36"/>
        <v>0.23559017588905765</v>
      </c>
      <c r="Q41" s="18">
        <f t="shared" si="36"/>
        <v>0.2650160770237146</v>
      </c>
      <c r="R41" s="18">
        <f t="shared" si="36"/>
        <v>0.27743922625340112</v>
      </c>
      <c r="S41" s="18">
        <f t="shared" si="36"/>
        <v>0.1567348116962709</v>
      </c>
      <c r="T41" s="18">
        <f t="shared" si="36"/>
        <v>0.13930645845797909</v>
      </c>
      <c r="U41" s="18">
        <f t="shared" si="36"/>
        <v>0.20313849201376388</v>
      </c>
      <c r="V41" s="18">
        <f t="shared" si="36"/>
        <v>0.2135118103412546</v>
      </c>
      <c r="W41" s="194">
        <f t="shared" si="36"/>
        <v>0.25651453819741632</v>
      </c>
      <c r="X41" s="195">
        <f t="shared" si="36"/>
        <v>0.31893799715665822</v>
      </c>
      <c r="Y41" s="196">
        <f t="shared" si="36"/>
        <v>0.35014152751561634</v>
      </c>
      <c r="AA41" s="103">
        <f t="shared" si="2"/>
        <v>0.1830085555478036</v>
      </c>
      <c r="AB41" s="108">
        <f t="shared" si="3"/>
        <v>3.1203530358958123</v>
      </c>
    </row>
    <row r="42" spans="1:31" ht="20.100000000000001" customHeight="1" thickBot="1" x14ac:dyDescent="0.3">
      <c r="A42" s="203"/>
      <c r="B42" t="s">
        <v>35</v>
      </c>
      <c r="C42" s="10">
        <v>37960402</v>
      </c>
      <c r="D42" s="11">
        <v>34839265</v>
      </c>
      <c r="E42" s="11">
        <v>32218645</v>
      </c>
      <c r="F42" s="35">
        <v>32597080</v>
      </c>
      <c r="G42" s="35">
        <v>32321831</v>
      </c>
      <c r="H42" s="35">
        <v>34535658</v>
      </c>
      <c r="I42" s="35">
        <v>33554669.072000027</v>
      </c>
      <c r="J42" s="35">
        <v>33981214.113000005</v>
      </c>
      <c r="K42" s="12">
        <v>35504235.626000017</v>
      </c>
      <c r="L42" s="11">
        <v>5774138.3249999955</v>
      </c>
      <c r="M42" s="161">
        <v>5937038.2079999968</v>
      </c>
      <c r="O42" s="77">
        <f t="shared" ref="O42:Y42" si="37">C42/C40</f>
        <v>0.79202859618590937</v>
      </c>
      <c r="P42" s="18">
        <f t="shared" si="37"/>
        <v>0.76440982411094238</v>
      </c>
      <c r="Q42" s="18">
        <f t="shared" si="37"/>
        <v>0.73498392297628534</v>
      </c>
      <c r="R42" s="18">
        <f t="shared" si="37"/>
        <v>0.72256077374659888</v>
      </c>
      <c r="S42" s="18">
        <f t="shared" si="37"/>
        <v>0.8432651883037291</v>
      </c>
      <c r="T42" s="18">
        <f t="shared" si="37"/>
        <v>0.86069354154202093</v>
      </c>
      <c r="U42" s="18">
        <f t="shared" si="37"/>
        <v>0.79686150798623601</v>
      </c>
      <c r="V42" s="18">
        <f t="shared" si="37"/>
        <v>0.78648818965874534</v>
      </c>
      <c r="W42" s="194">
        <f t="shared" si="37"/>
        <v>0.74348546180258357</v>
      </c>
      <c r="X42" s="195">
        <f t="shared" si="37"/>
        <v>0.68106200284334173</v>
      </c>
      <c r="Y42" s="196">
        <f t="shared" si="37"/>
        <v>0.64985847248438366</v>
      </c>
      <c r="AA42" s="103">
        <f t="shared" si="2"/>
        <v>2.8211981395510028E-2</v>
      </c>
      <c r="AB42" s="106">
        <f t="shared" si="3"/>
        <v>-3.1203530358958065</v>
      </c>
    </row>
    <row r="43" spans="1:31" ht="20.100000000000001" customHeight="1" thickBot="1" x14ac:dyDescent="0.3">
      <c r="A43" s="5" t="s">
        <v>7</v>
      </c>
      <c r="B43" s="6"/>
      <c r="C43" s="13">
        <v>286172</v>
      </c>
      <c r="D43" s="14">
        <v>394480</v>
      </c>
      <c r="E43" s="14">
        <v>483510</v>
      </c>
      <c r="F43" s="36">
        <v>414991</v>
      </c>
      <c r="G43" s="36">
        <v>225289</v>
      </c>
      <c r="H43" s="36">
        <v>221774</v>
      </c>
      <c r="I43" s="36">
        <v>319943.505</v>
      </c>
      <c r="J43" s="36">
        <v>339972.7570000001</v>
      </c>
      <c r="K43" s="15">
        <v>412812.01000000013</v>
      </c>
      <c r="L43" s="14">
        <v>62604.319000000003</v>
      </c>
      <c r="M43" s="160">
        <v>83655.114999999991</v>
      </c>
      <c r="O43" s="134">
        <f t="shared" ref="O43:Y43" si="38">C43/C46</f>
        <v>2.6077941782142256E-3</v>
      </c>
      <c r="P43" s="21">
        <f t="shared" si="38"/>
        <v>3.5107413484628653E-3</v>
      </c>
      <c r="Q43" s="21">
        <f t="shared" si="38"/>
        <v>4.2006404719159935E-3</v>
      </c>
      <c r="R43" s="21">
        <f t="shared" si="38"/>
        <v>3.3305584765454376E-3</v>
      </c>
      <c r="S43" s="21">
        <f t="shared" si="38"/>
        <v>2.0110601569062361E-3</v>
      </c>
      <c r="T43" s="21">
        <f t="shared" si="38"/>
        <v>1.8843383608072846E-3</v>
      </c>
      <c r="U43" s="21">
        <f t="shared" si="38"/>
        <v>2.5623574538098481E-3</v>
      </c>
      <c r="V43" s="21">
        <f t="shared" si="38"/>
        <v>2.7417156147259742E-3</v>
      </c>
      <c r="W43" s="191">
        <f t="shared" si="38"/>
        <v>3.1643289799157268E-3</v>
      </c>
      <c r="X43" s="192">
        <f t="shared" si="38"/>
        <v>2.6525032917510834E-3</v>
      </c>
      <c r="Y43" s="193">
        <f t="shared" si="38"/>
        <v>3.4440117681221781E-3</v>
      </c>
      <c r="AA43" s="102">
        <f t="shared" si="2"/>
        <v>0.33625149728088227</v>
      </c>
      <c r="AB43" s="101">
        <f t="shared" si="3"/>
        <v>7.9150847637109473E-2</v>
      </c>
      <c r="AE43" s="1"/>
    </row>
    <row r="44" spans="1:31" ht="20.100000000000001" customHeight="1" x14ac:dyDescent="0.25">
      <c r="A44" s="24"/>
      <c r="B44" t="s">
        <v>36</v>
      </c>
      <c r="C44" s="10">
        <v>193958</v>
      </c>
      <c r="D44" s="11">
        <v>292407</v>
      </c>
      <c r="E44" s="11">
        <v>385323</v>
      </c>
      <c r="F44" s="35">
        <v>311761</v>
      </c>
      <c r="G44" s="35">
        <v>127623</v>
      </c>
      <c r="H44" s="35">
        <v>107274</v>
      </c>
      <c r="I44" s="35">
        <v>174169.45300000001</v>
      </c>
      <c r="J44" s="35">
        <v>183179.85200000001</v>
      </c>
      <c r="K44" s="12">
        <v>271536.49400000006</v>
      </c>
      <c r="L44" s="11">
        <v>40202.628000000004</v>
      </c>
      <c r="M44" s="161">
        <v>60885.402999999998</v>
      </c>
      <c r="O44" s="77">
        <f t="shared" ref="O44:Y44" si="39">C44/C43</f>
        <v>0.67776721691849662</v>
      </c>
      <c r="P44" s="18">
        <f t="shared" si="39"/>
        <v>0.74124670452240926</v>
      </c>
      <c r="Q44" s="18">
        <f t="shared" si="39"/>
        <v>0.79692870881677735</v>
      </c>
      <c r="R44" s="18">
        <f t="shared" si="39"/>
        <v>0.75124761741820911</v>
      </c>
      <c r="S44" s="18">
        <f t="shared" si="39"/>
        <v>0.5664857139052506</v>
      </c>
      <c r="T44" s="18">
        <f t="shared" si="39"/>
        <v>0.48370864032754063</v>
      </c>
      <c r="U44" s="18">
        <f t="shared" si="39"/>
        <v>0.54437564844455899</v>
      </c>
      <c r="V44" s="18">
        <f t="shared" si="39"/>
        <v>0.53880744332699559</v>
      </c>
      <c r="W44" s="194">
        <f t="shared" si="39"/>
        <v>0.65777275714434758</v>
      </c>
      <c r="X44" s="195">
        <f t="shared" si="39"/>
        <v>0.64217019915191476</v>
      </c>
      <c r="Y44" s="196">
        <f t="shared" si="39"/>
        <v>0.72781446777044068</v>
      </c>
      <c r="AA44" s="103">
        <f t="shared" si="2"/>
        <v>0.51446325847156038</v>
      </c>
      <c r="AB44" s="108">
        <f t="shared" si="3"/>
        <v>8.5644268618525921</v>
      </c>
    </row>
    <row r="45" spans="1:31" ht="20.100000000000001" customHeight="1" thickBot="1" x14ac:dyDescent="0.3">
      <c r="A45" s="203"/>
      <c r="B45" t="s">
        <v>35</v>
      </c>
      <c r="C45" s="10">
        <v>92214</v>
      </c>
      <c r="D45" s="11">
        <v>102073</v>
      </c>
      <c r="E45" s="11">
        <v>98187</v>
      </c>
      <c r="F45" s="35">
        <v>103230</v>
      </c>
      <c r="G45" s="35">
        <v>97666</v>
      </c>
      <c r="H45" s="35">
        <v>114500</v>
      </c>
      <c r="I45" s="35">
        <v>145774.05200000003</v>
      </c>
      <c r="J45" s="35">
        <v>156792.90500000006</v>
      </c>
      <c r="K45" s="12">
        <v>141275.51600000006</v>
      </c>
      <c r="L45" s="11">
        <v>22401.691000000003</v>
      </c>
      <c r="M45" s="161">
        <v>22769.712</v>
      </c>
      <c r="O45" s="77">
        <f t="shared" ref="O45:Y45" si="40">C45/C43</f>
        <v>0.32223278308150344</v>
      </c>
      <c r="P45" s="18">
        <f t="shared" si="40"/>
        <v>0.25875329547759074</v>
      </c>
      <c r="Q45" s="18">
        <f t="shared" si="40"/>
        <v>0.20307129118322267</v>
      </c>
      <c r="R45" s="18">
        <f t="shared" si="40"/>
        <v>0.24875238258179094</v>
      </c>
      <c r="S45" s="18">
        <f t="shared" si="40"/>
        <v>0.4335142860947494</v>
      </c>
      <c r="T45" s="18">
        <f t="shared" si="40"/>
        <v>0.51629135967245932</v>
      </c>
      <c r="U45" s="18">
        <f t="shared" si="40"/>
        <v>0.45562435155544107</v>
      </c>
      <c r="V45" s="18">
        <f t="shared" si="40"/>
        <v>0.46119255667300429</v>
      </c>
      <c r="W45" s="194">
        <f t="shared" si="40"/>
        <v>0.34222724285565242</v>
      </c>
      <c r="X45" s="195">
        <f t="shared" si="40"/>
        <v>0.3578298008480853</v>
      </c>
      <c r="Y45" s="196">
        <f t="shared" si="40"/>
        <v>0.27218553222955943</v>
      </c>
      <c r="AA45" s="103">
        <f t="shared" si="2"/>
        <v>1.6428268740962322E-2</v>
      </c>
      <c r="AB45" s="106">
        <f t="shared" si="3"/>
        <v>-8.5644268618525867</v>
      </c>
    </row>
    <row r="46" spans="1:31" ht="20.100000000000001" customHeight="1" thickBot="1" x14ac:dyDescent="0.3">
      <c r="A46" s="480" t="s">
        <v>20</v>
      </c>
      <c r="B46" s="510"/>
      <c r="C46" s="215">
        <f>C7+C10+C13+C16+C19+C22+C25+C28+C31+C34+C37+C40+C43</f>
        <v>109737188</v>
      </c>
      <c r="D46" s="216">
        <f t="shared" ref="D46:M46" si="41">D7+D10+D13+D16+D19+D22+D25+D28+D31+D34+D37+D40+D43</f>
        <v>112363732</v>
      </c>
      <c r="E46" s="216">
        <f t="shared" si="41"/>
        <v>115103876</v>
      </c>
      <c r="F46" s="216">
        <f t="shared" si="41"/>
        <v>124601025</v>
      </c>
      <c r="G46" s="216">
        <f t="shared" ref="G46" si="42">G7+G10+G13+G16+G19+G22+G25+G28+G31+G34+G37+G40+G43</f>
        <v>112024993</v>
      </c>
      <c r="H46" s="216">
        <f t="shared" si="41"/>
        <v>117693300</v>
      </c>
      <c r="I46" s="216">
        <f t="shared" ref="I46:J46" si="43">I7+I10+I13+I16+I19+I22+I25+I28+I31+I34+I37+I40+I43</f>
        <v>124862947.80000001</v>
      </c>
      <c r="J46" s="216">
        <f t="shared" si="43"/>
        <v>124000007.57700004</v>
      </c>
      <c r="K46" s="441">
        <f t="shared" si="41"/>
        <v>130457993.66</v>
      </c>
      <c r="L46" s="211">
        <f t="shared" si="41"/>
        <v>23601975.987999991</v>
      </c>
      <c r="M46" s="216">
        <f t="shared" si="41"/>
        <v>24290020.078999996</v>
      </c>
      <c r="O46" s="208">
        <f>O7+O10+O13+O16+O19+O22+O25+O28+O31+O34+O37+O40+O43</f>
        <v>1.0000000000000002</v>
      </c>
      <c r="P46" s="209">
        <f>P7+P10+P13+P16+P19+P22+P25+P28+P31+P34+P37+P40+P43</f>
        <v>1</v>
      </c>
      <c r="Q46" s="209">
        <f>Q7+Q10+Q13+Q16+Q19+Q22+Q25+Q28+Q31+Q34+Q37+Q40+Q43</f>
        <v>1</v>
      </c>
      <c r="R46" s="209">
        <f t="shared" ref="R46" si="44">R7+R10+R13+R16+R19+R22+R25+R28+R31+R34+R37+R40+R43</f>
        <v>0.99999999999999989</v>
      </c>
      <c r="S46" s="209">
        <f t="shared" ref="S46:T46" si="45">S7+S10+S13+S16+S19+S22+S25+S28+S31+S34+S37+S40+S43</f>
        <v>1</v>
      </c>
      <c r="T46" s="209">
        <f t="shared" si="45"/>
        <v>0.99999999999999989</v>
      </c>
      <c r="U46" s="209">
        <f t="shared" ref="U46:V46" si="46">U7+U10+U13+U16+U19+U22+U25+U28+U31+U34+U37+U40+U43</f>
        <v>1</v>
      </c>
      <c r="V46" s="209">
        <f t="shared" si="46"/>
        <v>1</v>
      </c>
      <c r="W46" s="210">
        <f>W7+W10+W13+W16+W19+W22+W25+W28+W31+W34+W37+W40+W43</f>
        <v>0.99999999999999989</v>
      </c>
      <c r="X46" s="221">
        <f t="shared" ref="X46:Y46" si="47">X7+X10+X13+X16+X19+X22+X25+X28+X31+X34+X37+X40+X43</f>
        <v>1.0000000000000002</v>
      </c>
      <c r="Y46" s="222">
        <f t="shared" si="47"/>
        <v>1.0000000000000002</v>
      </c>
      <c r="AA46" s="152">
        <f t="shared" ref="AA46:AA48" si="48">(M46-L46)/L46</f>
        <v>2.9151969790573024E-2</v>
      </c>
      <c r="AB46" s="155">
        <f t="shared" si="3"/>
        <v>0</v>
      </c>
      <c r="AE46" s="1"/>
    </row>
    <row r="47" spans="1:31" ht="20.100000000000001" customHeight="1" x14ac:dyDescent="0.25">
      <c r="A47" s="24"/>
      <c r="B47" t="s">
        <v>36</v>
      </c>
      <c r="C47" s="76">
        <f>C8+C11+C14+C17+C20+C23+C26+C29+C32+C35+C38+C41+C44</f>
        <v>25537692</v>
      </c>
      <c r="D47" s="11">
        <f t="shared" ref="D47:E47" si="49">D8+D11+D14+D17+D20+D23+D26+D29+D32+D35+D38+D41+D44</f>
        <v>27705328</v>
      </c>
      <c r="E47" s="11">
        <f t="shared" si="49"/>
        <v>29031670</v>
      </c>
      <c r="F47" s="11">
        <f t="shared" ref="F47:G47" si="50">F8+F11+F14+F17+F20+F23+F26+F29+F32+F35+F38+F41+F44</f>
        <v>33762788</v>
      </c>
      <c r="G47" s="11">
        <f t="shared" si="50"/>
        <v>17865065</v>
      </c>
      <c r="H47" s="11">
        <f t="shared" ref="H47:K47" si="51">H8+H11+H14+H17+H20+H23+H26+H29+H32+H35+H38+H41+H44</f>
        <v>17612451</v>
      </c>
      <c r="I47" s="11">
        <f t="shared" ref="I47:J47" si="52">I8+I11+I14+I17+I20+I23+I26+I29+I32+I35+I38+I41+I44</f>
        <v>27301479.388000004</v>
      </c>
      <c r="J47" s="11">
        <f t="shared" si="52"/>
        <v>28234175.527000017</v>
      </c>
      <c r="K47" s="12">
        <f t="shared" si="51"/>
        <v>36070564.008999988</v>
      </c>
      <c r="L47" s="212">
        <f t="shared" ref="L47:M47" si="53">L8+L11+L14+L17+L20+L23+L26+L29+L32+L35+L38+L41+L44</f>
        <v>8118589.6569999987</v>
      </c>
      <c r="M47" s="11">
        <f t="shared" si="53"/>
        <v>8868580.0770000033</v>
      </c>
      <c r="O47" s="217">
        <f t="shared" ref="O47:Y47" si="54">C47/C46</f>
        <v>0.23271684344599755</v>
      </c>
      <c r="P47" s="195">
        <f t="shared" si="54"/>
        <v>0.24656824321214252</v>
      </c>
      <c r="Q47" s="195">
        <f t="shared" si="54"/>
        <v>0.25222148036092201</v>
      </c>
      <c r="R47" s="195">
        <f t="shared" si="54"/>
        <v>0.27096717703566242</v>
      </c>
      <c r="S47" s="195">
        <f t="shared" si="54"/>
        <v>0.15947392203809377</v>
      </c>
      <c r="T47" s="195">
        <f t="shared" si="54"/>
        <v>0.14964701474085609</v>
      </c>
      <c r="U47" s="195">
        <f t="shared" si="54"/>
        <v>0.2186515685320061</v>
      </c>
      <c r="V47" s="195">
        <f t="shared" si="54"/>
        <v>0.22769495001415624</v>
      </c>
      <c r="W47" s="204">
        <f t="shared" si="54"/>
        <v>0.27649178863663348</v>
      </c>
      <c r="X47" s="218">
        <f t="shared" si="54"/>
        <v>0.34397923551518539</v>
      </c>
      <c r="Y47" s="196">
        <f t="shared" si="54"/>
        <v>0.36511209328589062</v>
      </c>
      <c r="AA47" s="103">
        <f t="shared" si="48"/>
        <v>9.2379397369018262E-2</v>
      </c>
      <c r="AB47" s="108">
        <f t="shared" si="3"/>
        <v>2.1132857770705229</v>
      </c>
      <c r="AE47" s="1"/>
    </row>
    <row r="48" spans="1:31" ht="20.100000000000001" customHeight="1" thickBot="1" x14ac:dyDescent="0.3">
      <c r="A48" s="31"/>
      <c r="B48" s="25" t="s">
        <v>35</v>
      </c>
      <c r="C48" s="214">
        <f>C9+C12+C15+C18+C21+C24+C27+C30+C33+C36+C39+C42+C45</f>
        <v>84199496</v>
      </c>
      <c r="D48" s="33">
        <f t="shared" ref="D48:E48" si="55">D9+D12+D15+D18+D21+D24+D27+D30+D33+D36+D39+D42+D45</f>
        <v>84658404</v>
      </c>
      <c r="E48" s="33">
        <f t="shared" si="55"/>
        <v>86072206</v>
      </c>
      <c r="F48" s="33">
        <f t="shared" ref="F48:G48" si="56">F9+F12+F15+F18+F21+F24+F27+F30+F33+F36+F39+F42+F45</f>
        <v>90838237</v>
      </c>
      <c r="G48" s="33">
        <f t="shared" si="56"/>
        <v>94159928</v>
      </c>
      <c r="H48" s="33">
        <f t="shared" ref="H48:K48" si="57">H9+H12+H15+H18+H21+H24+H27+H30+H33+H36+H39+H42+H45</f>
        <v>100080849</v>
      </c>
      <c r="I48" s="33">
        <f t="shared" ref="I48:J48" si="58">I9+I12+I15+I18+I21+I24+I27+I30+I33+I36+I39+I42+I45</f>
        <v>97561468.412000015</v>
      </c>
      <c r="J48" s="33">
        <f t="shared" si="58"/>
        <v>95765832.050000027</v>
      </c>
      <c r="K48" s="43">
        <f t="shared" si="57"/>
        <v>94387429.650999993</v>
      </c>
      <c r="L48" s="213">
        <f t="shared" ref="L48:M48" si="59">L9+L12+L15+L18+L21+L24+L27+L30+L33+L36+L39+L42+L45</f>
        <v>15483386.330999997</v>
      </c>
      <c r="M48" s="33">
        <f t="shared" si="59"/>
        <v>15421440.001999998</v>
      </c>
      <c r="N48" s="219"/>
      <c r="O48" s="206">
        <f t="shared" ref="O48:Y48" si="60">C48/C46</f>
        <v>0.76728315655400248</v>
      </c>
      <c r="P48" s="207">
        <f t="shared" si="60"/>
        <v>0.75343175678785745</v>
      </c>
      <c r="Q48" s="207">
        <f t="shared" si="60"/>
        <v>0.74777851963907804</v>
      </c>
      <c r="R48" s="207">
        <f t="shared" si="60"/>
        <v>0.72903282296433758</v>
      </c>
      <c r="S48" s="207">
        <f t="shared" si="60"/>
        <v>0.84052607796190626</v>
      </c>
      <c r="T48" s="207">
        <f t="shared" si="60"/>
        <v>0.85035298525914393</v>
      </c>
      <c r="U48" s="207">
        <f t="shared" si="60"/>
        <v>0.78134843146799393</v>
      </c>
      <c r="V48" s="207">
        <f t="shared" si="60"/>
        <v>0.77230504998584382</v>
      </c>
      <c r="W48" s="197">
        <f t="shared" si="60"/>
        <v>0.7235082113633664</v>
      </c>
      <c r="X48" s="199">
        <f t="shared" si="60"/>
        <v>0.65602076448481483</v>
      </c>
      <c r="Y48" s="198">
        <f t="shared" si="60"/>
        <v>0.63488790671410955</v>
      </c>
      <c r="Z48" s="219"/>
      <c r="AA48" s="105">
        <f t="shared" si="48"/>
        <v>-4.000825638250236E-3</v>
      </c>
      <c r="AB48" s="106">
        <f t="shared" si="3"/>
        <v>-2.1132857770705282</v>
      </c>
    </row>
    <row r="51" spans="1:28" x14ac:dyDescent="0.25">
      <c r="A51" s="1" t="s">
        <v>22</v>
      </c>
      <c r="O51" s="1" t="s">
        <v>24</v>
      </c>
      <c r="AA51" s="1" t="str">
        <f>AA3</f>
        <v>VARIAÇÃO (JAN-MAR)</v>
      </c>
    </row>
    <row r="52" spans="1:28" ht="15.75" thickBot="1" x14ac:dyDescent="0.3"/>
    <row r="53" spans="1:28" ht="24" customHeight="1" x14ac:dyDescent="0.25">
      <c r="A53" s="480" t="s">
        <v>25</v>
      </c>
      <c r="B53" s="510"/>
      <c r="C53" s="482">
        <v>2016</v>
      </c>
      <c r="D53" s="484">
        <v>2017</v>
      </c>
      <c r="E53" s="484">
        <v>2018</v>
      </c>
      <c r="F53" s="484">
        <v>2019</v>
      </c>
      <c r="G53" s="484">
        <v>2020</v>
      </c>
      <c r="H53" s="484">
        <v>2021</v>
      </c>
      <c r="I53" s="484">
        <v>2022</v>
      </c>
      <c r="J53" s="484">
        <v>2023</v>
      </c>
      <c r="K53" s="488">
        <v>2024</v>
      </c>
      <c r="L53" s="496" t="str">
        <f>L5</f>
        <v>janeiro - março</v>
      </c>
      <c r="M53" s="497"/>
      <c r="O53" s="519">
        <v>2016</v>
      </c>
      <c r="P53" s="484">
        <v>2017</v>
      </c>
      <c r="Q53" s="484">
        <v>2018</v>
      </c>
      <c r="R53" s="484">
        <v>2019</v>
      </c>
      <c r="S53" s="484">
        <v>2020</v>
      </c>
      <c r="T53" s="484">
        <v>2021</v>
      </c>
      <c r="U53" s="484">
        <v>2022</v>
      </c>
      <c r="V53" s="484">
        <v>2023</v>
      </c>
      <c r="W53" s="488">
        <v>2024</v>
      </c>
      <c r="X53" s="496" t="str">
        <f>L5</f>
        <v>janeiro - março</v>
      </c>
      <c r="Y53" s="497"/>
      <c r="AA53" s="516" t="s">
        <v>91</v>
      </c>
      <c r="AB53" s="517"/>
    </row>
    <row r="54" spans="1:28" ht="20.25" customHeight="1" thickBot="1" x14ac:dyDescent="0.3">
      <c r="A54" s="511"/>
      <c r="B54" s="512"/>
      <c r="C54" s="513"/>
      <c r="D54" s="498"/>
      <c r="E54" s="498"/>
      <c r="F54" s="498"/>
      <c r="G54" s="498"/>
      <c r="H54" s="498"/>
      <c r="I54" s="498"/>
      <c r="J54" s="498"/>
      <c r="K54" s="518"/>
      <c r="L54" s="166">
        <v>2024</v>
      </c>
      <c r="M54" s="168">
        <v>2025</v>
      </c>
      <c r="O54" s="520"/>
      <c r="P54" s="498"/>
      <c r="Q54" s="498"/>
      <c r="R54" s="498"/>
      <c r="S54" s="498"/>
      <c r="T54" s="498"/>
      <c r="U54" s="498"/>
      <c r="V54" s="498"/>
      <c r="W54" s="518"/>
      <c r="X54" s="166">
        <v>2024</v>
      </c>
      <c r="Y54" s="168">
        <v>2025</v>
      </c>
      <c r="AA54" s="130" t="s">
        <v>0</v>
      </c>
      <c r="AB54" s="131" t="s">
        <v>37</v>
      </c>
    </row>
    <row r="55" spans="1:28" ht="19.5" customHeight="1" thickBot="1" x14ac:dyDescent="0.3">
      <c r="A55" s="5" t="s">
        <v>10</v>
      </c>
      <c r="B55" s="6"/>
      <c r="C55" s="13">
        <v>82481768</v>
      </c>
      <c r="D55" s="14">
        <v>93437664</v>
      </c>
      <c r="E55" s="14">
        <v>97313334</v>
      </c>
      <c r="F55" s="36">
        <v>104246485</v>
      </c>
      <c r="G55" s="36">
        <v>83019607</v>
      </c>
      <c r="H55" s="36">
        <v>86539830</v>
      </c>
      <c r="I55" s="36">
        <v>106881024.02599999</v>
      </c>
      <c r="J55" s="36">
        <v>114471196.49299997</v>
      </c>
      <c r="K55" s="15">
        <v>136768920.315</v>
      </c>
      <c r="L55" s="14">
        <v>24486232.853</v>
      </c>
      <c r="M55" s="160">
        <v>26334509.740000002</v>
      </c>
      <c r="O55" s="134">
        <f t="shared" ref="O55:W55" si="61">C55/C94</f>
        <v>0.1580080019490965</v>
      </c>
      <c r="P55" s="21">
        <f t="shared" si="61"/>
        <v>0.16173285522493666</v>
      </c>
      <c r="Q55" s="21">
        <f t="shared" si="61"/>
        <v>0.15611199211573379</v>
      </c>
      <c r="R55" s="21">
        <f t="shared" si="61"/>
        <v>0.15251053459063599</v>
      </c>
      <c r="S55" s="21">
        <f t="shared" si="61"/>
        <v>0.1542406317815363</v>
      </c>
      <c r="T55" s="21">
        <f t="shared" si="61"/>
        <v>0.14922837895624927</v>
      </c>
      <c r="U55" s="21">
        <f t="shared" si="61"/>
        <v>0.14990727565566214</v>
      </c>
      <c r="V55" s="21">
        <f t="shared" si="61"/>
        <v>0.15170544363348104</v>
      </c>
      <c r="W55" s="191">
        <f t="shared" si="61"/>
        <v>0.15025156454738434</v>
      </c>
      <c r="X55" s="192">
        <f t="shared" ref="X55" si="62">L55/L94</f>
        <v>0.14287165283663888</v>
      </c>
      <c r="Y55" s="193">
        <f t="shared" ref="Y55" si="63">M55/M94</f>
        <v>0.14151024734335615</v>
      </c>
      <c r="AA55" s="102">
        <f>(M55-L55)/L55</f>
        <v>7.5482288275860898E-2</v>
      </c>
      <c r="AB55" s="101">
        <f>(Y55-X55)*100</f>
        <v>-0.13614054932827302</v>
      </c>
    </row>
    <row r="56" spans="1:28" ht="19.5" customHeight="1" x14ac:dyDescent="0.25">
      <c r="A56" s="24"/>
      <c r="B56" t="s">
        <v>36</v>
      </c>
      <c r="C56" s="10">
        <v>39218341</v>
      </c>
      <c r="D56" s="11">
        <v>48114799</v>
      </c>
      <c r="E56" s="11">
        <v>49046966</v>
      </c>
      <c r="F56" s="35">
        <v>53546141</v>
      </c>
      <c r="G56" s="35">
        <v>29556331</v>
      </c>
      <c r="H56" s="35">
        <v>30198890</v>
      </c>
      <c r="I56" s="35">
        <v>49107448.027000003</v>
      </c>
      <c r="J56" s="35">
        <v>56915431.421999983</v>
      </c>
      <c r="K56" s="12">
        <v>83879702.148999974</v>
      </c>
      <c r="L56" s="11">
        <v>17222886.861000001</v>
      </c>
      <c r="M56" s="161">
        <v>19243647.770000003</v>
      </c>
      <c r="O56" s="77">
        <f t="shared" ref="O56:W56" si="64">C56/C55</f>
        <v>0.47547890826006545</v>
      </c>
      <c r="P56" s="18">
        <f t="shared" si="64"/>
        <v>0.51494008882756315</v>
      </c>
      <c r="Q56" s="18">
        <f t="shared" si="64"/>
        <v>0.50401074533115886</v>
      </c>
      <c r="R56" s="18">
        <f t="shared" si="64"/>
        <v>0.51364936669087691</v>
      </c>
      <c r="S56" s="18">
        <f t="shared" si="64"/>
        <v>0.3560162721560462</v>
      </c>
      <c r="T56" s="18">
        <f t="shared" si="64"/>
        <v>0.34895943289927889</v>
      </c>
      <c r="U56" s="18">
        <f t="shared" si="64"/>
        <v>0.45945899634208287</v>
      </c>
      <c r="V56" s="18">
        <f t="shared" si="64"/>
        <v>0.49720307960160459</v>
      </c>
      <c r="W56" s="194">
        <f t="shared" si="64"/>
        <v>0.61329505238333415</v>
      </c>
      <c r="X56" s="195">
        <f t="shared" ref="X56" si="65">L56/L55</f>
        <v>0.70337021478131911</v>
      </c>
      <c r="Y56" s="196">
        <f t="shared" ref="Y56" si="66">M56/M55</f>
        <v>0.7307387895196108</v>
      </c>
      <c r="AA56" s="103">
        <f t="shared" ref="AA56:AA96" si="67">(M56-L56)/L56</f>
        <v>0.11732997640342577</v>
      </c>
      <c r="AB56" s="108">
        <f t="shared" ref="AB56:AB96" si="68">(Y56-X56)*100</f>
        <v>2.7368574738291684</v>
      </c>
    </row>
    <row r="57" spans="1:28" ht="19.5" customHeight="1" thickBot="1" x14ac:dyDescent="0.3">
      <c r="A57" s="24"/>
      <c r="B57" t="s">
        <v>35</v>
      </c>
      <c r="C57" s="10">
        <v>43263427</v>
      </c>
      <c r="D57" s="11">
        <v>45322865</v>
      </c>
      <c r="E57" s="11">
        <v>48266368</v>
      </c>
      <c r="F57" s="35">
        <v>50700344</v>
      </c>
      <c r="G57" s="35">
        <v>53463276</v>
      </c>
      <c r="H57" s="35">
        <v>56340940</v>
      </c>
      <c r="I57" s="35">
        <v>57773575.998999983</v>
      </c>
      <c r="J57" s="35">
        <v>57555765.07099998</v>
      </c>
      <c r="K57" s="12">
        <v>52889218.166000038</v>
      </c>
      <c r="L57" s="11">
        <v>7263345.9920000006</v>
      </c>
      <c r="M57" s="161">
        <v>7090861.9700000007</v>
      </c>
      <c r="O57" s="77">
        <f t="shared" ref="O57:W57" si="69">C57/C55</f>
        <v>0.52452109173993455</v>
      </c>
      <c r="P57" s="18">
        <f t="shared" si="69"/>
        <v>0.48505991117243685</v>
      </c>
      <c r="Q57" s="18">
        <f t="shared" si="69"/>
        <v>0.4959892546688412</v>
      </c>
      <c r="R57" s="18">
        <f t="shared" si="69"/>
        <v>0.48635063330912309</v>
      </c>
      <c r="S57" s="18">
        <f t="shared" si="69"/>
        <v>0.64398372784395375</v>
      </c>
      <c r="T57" s="18">
        <f t="shared" si="69"/>
        <v>0.65104056710072111</v>
      </c>
      <c r="U57" s="18">
        <f t="shared" si="69"/>
        <v>0.54054100365791702</v>
      </c>
      <c r="V57" s="18">
        <f t="shared" si="69"/>
        <v>0.50279692039839541</v>
      </c>
      <c r="W57" s="194">
        <f t="shared" si="69"/>
        <v>0.38670494761666596</v>
      </c>
      <c r="X57" s="195">
        <f t="shared" ref="X57" si="70">L57/L55</f>
        <v>0.296629785218681</v>
      </c>
      <c r="Y57" s="196">
        <f t="shared" ref="Y57" si="71">M57/M55</f>
        <v>0.2692612104803892</v>
      </c>
      <c r="AA57" s="103">
        <f t="shared" si="67"/>
        <v>-2.3747185138912198E-2</v>
      </c>
      <c r="AB57" s="106">
        <f t="shared" si="68"/>
        <v>-2.7368574738291795</v>
      </c>
    </row>
    <row r="58" spans="1:28" ht="19.5" customHeight="1" thickBot="1" x14ac:dyDescent="0.3">
      <c r="A58" s="5" t="s">
        <v>17</v>
      </c>
      <c r="B58" s="6"/>
      <c r="C58" s="13">
        <v>2459083</v>
      </c>
      <c r="D58" s="14">
        <v>3643226</v>
      </c>
      <c r="E58" s="14">
        <v>2343015</v>
      </c>
      <c r="F58" s="36">
        <v>2552109</v>
      </c>
      <c r="G58" s="36">
        <v>1731296</v>
      </c>
      <c r="H58" s="36">
        <v>1838804</v>
      </c>
      <c r="I58" s="36">
        <v>2511941.060000001</v>
      </c>
      <c r="J58" s="36">
        <v>2856367.6309999996</v>
      </c>
      <c r="K58" s="15">
        <v>3474786.6370000001</v>
      </c>
      <c r="L58" s="14">
        <v>617548.33899999992</v>
      </c>
      <c r="M58" s="160">
        <v>599483.71900000004</v>
      </c>
      <c r="O58" s="134">
        <f t="shared" ref="O58:W58" si="72">C58/C94</f>
        <v>4.7107961053525198E-3</v>
      </c>
      <c r="P58" s="21">
        <f t="shared" si="72"/>
        <v>6.3061223706290968E-3</v>
      </c>
      <c r="Q58" s="21">
        <f t="shared" si="72"/>
        <v>3.7587114136593655E-3</v>
      </c>
      <c r="R58" s="21">
        <f t="shared" si="72"/>
        <v>3.7336847177492213E-3</v>
      </c>
      <c r="S58" s="21">
        <f t="shared" si="72"/>
        <v>3.2165436393940851E-3</v>
      </c>
      <c r="T58" s="21">
        <f t="shared" si="72"/>
        <v>3.1708144115636348E-3</v>
      </c>
      <c r="U58" s="21">
        <f t="shared" si="72"/>
        <v>3.5231533786633106E-3</v>
      </c>
      <c r="V58" s="21">
        <f t="shared" si="72"/>
        <v>3.7854633472593135E-3</v>
      </c>
      <c r="W58" s="191">
        <f t="shared" si="72"/>
        <v>3.8173301907709371E-3</v>
      </c>
      <c r="X58" s="192">
        <f t="shared" ref="X58" si="73">L58/L94</f>
        <v>3.6032554468108475E-3</v>
      </c>
      <c r="Y58" s="193">
        <f t="shared" ref="Y58" si="74">M58/M94</f>
        <v>3.2213658120678963E-3</v>
      </c>
      <c r="AA58" s="102">
        <f t="shared" si="67"/>
        <v>-2.9252155433292942E-2</v>
      </c>
      <c r="AB58" s="101">
        <f t="shared" si="68"/>
        <v>-3.8188963474295116E-2</v>
      </c>
    </row>
    <row r="59" spans="1:28" ht="19.5" customHeight="1" x14ac:dyDescent="0.25">
      <c r="A59" s="24"/>
      <c r="B59" t="s">
        <v>36</v>
      </c>
      <c r="C59" s="10">
        <v>1924359</v>
      </c>
      <c r="D59" s="11">
        <v>2915898</v>
      </c>
      <c r="E59" s="11">
        <v>1715135</v>
      </c>
      <c r="F59" s="35">
        <v>1891261</v>
      </c>
      <c r="G59" s="35">
        <v>999405</v>
      </c>
      <c r="H59" s="35">
        <v>873317</v>
      </c>
      <c r="I59" s="35">
        <v>1442125.847000001</v>
      </c>
      <c r="J59" s="35">
        <v>1621309.6999999997</v>
      </c>
      <c r="K59" s="12">
        <v>1936770.4439999994</v>
      </c>
      <c r="L59" s="11">
        <v>426838.12799999991</v>
      </c>
      <c r="M59" s="161">
        <v>403232.58200000005</v>
      </c>
      <c r="O59" s="77">
        <f t="shared" ref="O59:W59" si="75">C59/C58</f>
        <v>0.78255146328936442</v>
      </c>
      <c r="P59" s="18">
        <f t="shared" si="75"/>
        <v>0.80036154770524803</v>
      </c>
      <c r="Q59" s="18">
        <f t="shared" si="75"/>
        <v>0.73202049496055299</v>
      </c>
      <c r="R59" s="18">
        <f t="shared" si="75"/>
        <v>0.74105808176688381</v>
      </c>
      <c r="S59" s="18">
        <f t="shared" si="75"/>
        <v>0.5772583082269005</v>
      </c>
      <c r="T59" s="18">
        <f t="shared" si="75"/>
        <v>0.47493751373175175</v>
      </c>
      <c r="U59" s="18">
        <f t="shared" si="75"/>
        <v>0.57410815483067124</v>
      </c>
      <c r="V59" s="18">
        <f t="shared" si="75"/>
        <v>0.56761240479132147</v>
      </c>
      <c r="W59" s="194">
        <f t="shared" si="75"/>
        <v>0.55737823536472852</v>
      </c>
      <c r="X59" s="195">
        <f t="shared" ref="X59" si="76">L59/L58</f>
        <v>0.69118172788090027</v>
      </c>
      <c r="Y59" s="196">
        <f t="shared" ref="Y59" si="77">M59/M58</f>
        <v>0.67263308280103606</v>
      </c>
      <c r="AA59" s="103">
        <f t="shared" si="67"/>
        <v>-5.5303274125501414E-2</v>
      </c>
      <c r="AB59" s="108">
        <f t="shared" si="68"/>
        <v>-1.8548645079864201</v>
      </c>
    </row>
    <row r="60" spans="1:28" ht="19.5" customHeight="1" thickBot="1" x14ac:dyDescent="0.3">
      <c r="A60" s="24"/>
      <c r="B60" t="s">
        <v>35</v>
      </c>
      <c r="C60" s="10">
        <v>534724</v>
      </c>
      <c r="D60" s="11">
        <v>727328</v>
      </c>
      <c r="E60" s="11">
        <v>627880</v>
      </c>
      <c r="F60" s="35">
        <v>660848</v>
      </c>
      <c r="G60" s="35">
        <v>731891</v>
      </c>
      <c r="H60" s="35">
        <v>965487</v>
      </c>
      <c r="I60" s="35">
        <v>1069815.213</v>
      </c>
      <c r="J60" s="35">
        <v>1235057.9309999999</v>
      </c>
      <c r="K60" s="12">
        <v>1538016.1930000004</v>
      </c>
      <c r="L60" s="11">
        <v>190710.21099999998</v>
      </c>
      <c r="M60" s="161">
        <v>196251.13700000002</v>
      </c>
      <c r="O60" s="77">
        <f t="shared" ref="O60:W60" si="78">C60/C58</f>
        <v>0.21744853671063563</v>
      </c>
      <c r="P60" s="18">
        <f t="shared" si="78"/>
        <v>0.19963845229475197</v>
      </c>
      <c r="Q60" s="18">
        <f t="shared" si="78"/>
        <v>0.26797950503944706</v>
      </c>
      <c r="R60" s="18">
        <f t="shared" si="78"/>
        <v>0.25894191823311624</v>
      </c>
      <c r="S60" s="18">
        <f t="shared" si="78"/>
        <v>0.42274169177309945</v>
      </c>
      <c r="T60" s="18">
        <f t="shared" si="78"/>
        <v>0.52506248626824825</v>
      </c>
      <c r="U60" s="18">
        <f t="shared" si="78"/>
        <v>0.42589184516932876</v>
      </c>
      <c r="V60" s="18">
        <f t="shared" si="78"/>
        <v>0.43238759520867853</v>
      </c>
      <c r="W60" s="194">
        <f t="shared" si="78"/>
        <v>0.44262176463527142</v>
      </c>
      <c r="X60" s="195">
        <f t="shared" ref="X60" si="79">L60/L58</f>
        <v>0.30881827211909968</v>
      </c>
      <c r="Y60" s="196">
        <f t="shared" ref="Y60" si="80">M60/M58</f>
        <v>0.32736691719896399</v>
      </c>
      <c r="AA60" s="103">
        <f t="shared" si="67"/>
        <v>2.9054165327309277E-2</v>
      </c>
      <c r="AB60" s="106">
        <f t="shared" si="68"/>
        <v>1.8548645079864312</v>
      </c>
    </row>
    <row r="61" spans="1:28" ht="19.5" customHeight="1" thickBot="1" x14ac:dyDescent="0.3">
      <c r="A61" s="5" t="s">
        <v>14</v>
      </c>
      <c r="B61" s="6"/>
      <c r="C61" s="13">
        <v>83753681</v>
      </c>
      <c r="D61" s="14">
        <v>105319161</v>
      </c>
      <c r="E61" s="14">
        <v>111596848</v>
      </c>
      <c r="F61" s="36">
        <v>124035711</v>
      </c>
      <c r="G61" s="36">
        <v>101747091</v>
      </c>
      <c r="H61" s="36">
        <v>115458556</v>
      </c>
      <c r="I61" s="36">
        <v>150948649.66200012</v>
      </c>
      <c r="J61" s="36">
        <v>160179908.34299991</v>
      </c>
      <c r="K61" s="15">
        <v>203406265.29100007</v>
      </c>
      <c r="L61" s="14">
        <v>40550634.349000007</v>
      </c>
      <c r="M61" s="160">
        <v>43400126.122999996</v>
      </c>
      <c r="O61" s="134">
        <f t="shared" ref="O61:W61" si="81">C61/C94</f>
        <v>0.16044456989200337</v>
      </c>
      <c r="P61" s="21">
        <f t="shared" si="81"/>
        <v>0.18229874216916203</v>
      </c>
      <c r="Q61" s="21">
        <f t="shared" si="81"/>
        <v>0.17902589027642132</v>
      </c>
      <c r="R61" s="21">
        <f t="shared" si="81"/>
        <v>0.18146177871550903</v>
      </c>
      <c r="S61" s="21">
        <f t="shared" si="81"/>
        <v>0.18903408682449516</v>
      </c>
      <c r="T61" s="21">
        <f t="shared" si="81"/>
        <v>0.19909552801882474</v>
      </c>
      <c r="U61" s="21">
        <f t="shared" si="81"/>
        <v>0.21171485809517357</v>
      </c>
      <c r="V61" s="21">
        <f t="shared" si="81"/>
        <v>0.21228190846970935</v>
      </c>
      <c r="W61" s="191">
        <f t="shared" si="81"/>
        <v>0.22345800148399073</v>
      </c>
      <c r="X61" s="192">
        <f t="shared" ref="X61" si="82">L61/L94</f>
        <v>0.23660381683848936</v>
      </c>
      <c r="Y61" s="193">
        <f t="shared" ref="Y61" si="83">M61/M94</f>
        <v>0.23321347703200423</v>
      </c>
      <c r="AA61" s="102">
        <f t="shared" si="67"/>
        <v>7.0269967899287827E-2</v>
      </c>
      <c r="AB61" s="101">
        <f t="shared" si="68"/>
        <v>-0.33903398064851209</v>
      </c>
    </row>
    <row r="62" spans="1:28" ht="19.5" customHeight="1" x14ac:dyDescent="0.25">
      <c r="A62" s="24"/>
      <c r="B62" t="s">
        <v>36</v>
      </c>
      <c r="C62" s="10">
        <v>45568148</v>
      </c>
      <c r="D62" s="11">
        <v>61332118</v>
      </c>
      <c r="E62" s="11">
        <v>64429780</v>
      </c>
      <c r="F62" s="35">
        <v>74767147</v>
      </c>
      <c r="G62" s="35">
        <v>44240397</v>
      </c>
      <c r="H62" s="35">
        <v>46476357</v>
      </c>
      <c r="I62" s="35">
        <v>76607549.681000084</v>
      </c>
      <c r="J62" s="35">
        <v>81467125.676999941</v>
      </c>
      <c r="K62" s="12">
        <v>118020338.741</v>
      </c>
      <c r="L62" s="11">
        <v>25799750.816</v>
      </c>
      <c r="M62" s="161">
        <v>27888078.583999991</v>
      </c>
      <c r="O62" s="77">
        <f t="shared" ref="O62:W62" si="84">C62/C61</f>
        <v>0.54407337630927533</v>
      </c>
      <c r="P62" s="18">
        <f t="shared" si="84"/>
        <v>0.58234529612327623</v>
      </c>
      <c r="Q62" s="18">
        <f t="shared" si="84"/>
        <v>0.57734408412682048</v>
      </c>
      <c r="R62" s="18">
        <f t="shared" si="84"/>
        <v>0.60278726503208424</v>
      </c>
      <c r="S62" s="18">
        <f t="shared" si="84"/>
        <v>0.43480748751824266</v>
      </c>
      <c r="T62" s="18">
        <f t="shared" si="84"/>
        <v>0.40253714068622165</v>
      </c>
      <c r="U62" s="18">
        <f t="shared" si="84"/>
        <v>0.50750735334524366</v>
      </c>
      <c r="V62" s="18">
        <f t="shared" si="84"/>
        <v>0.50859765447331251</v>
      </c>
      <c r="W62" s="194">
        <f t="shared" si="84"/>
        <v>0.58021978119580531</v>
      </c>
      <c r="X62" s="195">
        <f t="shared" ref="X62" si="85">L62/L61</f>
        <v>0.63623544317343661</v>
      </c>
      <c r="Y62" s="196">
        <f t="shared" ref="Y62" si="86">M62/M61</f>
        <v>0.64258058847484867</v>
      </c>
      <c r="AA62" s="103">
        <f t="shared" si="67"/>
        <v>8.0943718522463098E-2</v>
      </c>
      <c r="AB62" s="108">
        <f t="shared" si="68"/>
        <v>0.63451453014120585</v>
      </c>
    </row>
    <row r="63" spans="1:28" ht="19.5" customHeight="1" thickBot="1" x14ac:dyDescent="0.3">
      <c r="A63" s="24"/>
      <c r="B63" t="s">
        <v>35</v>
      </c>
      <c r="C63" s="10">
        <v>38185533</v>
      </c>
      <c r="D63" s="11">
        <v>43987043</v>
      </c>
      <c r="E63" s="11">
        <v>47167068</v>
      </c>
      <c r="F63" s="35">
        <v>49268564</v>
      </c>
      <c r="G63" s="35">
        <v>57506694</v>
      </c>
      <c r="H63" s="35">
        <v>68982199</v>
      </c>
      <c r="I63" s="35">
        <v>74341099.981000036</v>
      </c>
      <c r="J63" s="35">
        <v>78712782.665999964</v>
      </c>
      <c r="K63" s="12">
        <v>85385926.550000057</v>
      </c>
      <c r="L63" s="11">
        <v>14750883.533000004</v>
      </c>
      <c r="M63" s="161">
        <v>15512047.539000006</v>
      </c>
      <c r="O63" s="77">
        <f t="shared" ref="O63:W63" si="87">C63/C61</f>
        <v>0.45592662369072473</v>
      </c>
      <c r="P63" s="18">
        <f t="shared" si="87"/>
        <v>0.41765470387672382</v>
      </c>
      <c r="Q63" s="18">
        <f t="shared" si="87"/>
        <v>0.42265591587317952</v>
      </c>
      <c r="R63" s="18">
        <f t="shared" si="87"/>
        <v>0.39721273496791581</v>
      </c>
      <c r="S63" s="18">
        <f t="shared" si="87"/>
        <v>0.56519251248175739</v>
      </c>
      <c r="T63" s="18">
        <f t="shared" si="87"/>
        <v>0.5974628593137784</v>
      </c>
      <c r="U63" s="18">
        <f t="shared" si="87"/>
        <v>0.49249264665475639</v>
      </c>
      <c r="V63" s="18">
        <f t="shared" si="87"/>
        <v>0.49140234552668743</v>
      </c>
      <c r="W63" s="194">
        <f t="shared" si="87"/>
        <v>0.41978021880419458</v>
      </c>
      <c r="X63" s="195">
        <f t="shared" ref="X63" si="88">L63/L61</f>
        <v>0.36376455682656333</v>
      </c>
      <c r="Y63" s="196">
        <f t="shared" ref="Y63" si="89">M63/M61</f>
        <v>0.35741941152515133</v>
      </c>
      <c r="AA63" s="103">
        <f t="shared" si="67"/>
        <v>5.1601248447061591E-2</v>
      </c>
      <c r="AB63" s="106">
        <f t="shared" si="68"/>
        <v>-0.63451453014120029</v>
      </c>
    </row>
    <row r="64" spans="1:28" ht="19.5" customHeight="1" thickBot="1" x14ac:dyDescent="0.3">
      <c r="A64" s="5" t="s">
        <v>8</v>
      </c>
      <c r="B64" s="6"/>
      <c r="C64" s="13">
        <v>379930</v>
      </c>
      <c r="D64" s="14">
        <v>237175</v>
      </c>
      <c r="E64" s="14">
        <v>674966</v>
      </c>
      <c r="F64" s="36">
        <v>662159</v>
      </c>
      <c r="G64" s="36">
        <v>218943</v>
      </c>
      <c r="H64" s="36"/>
      <c r="I64" s="36"/>
      <c r="J64" s="36"/>
      <c r="K64" s="15"/>
      <c r="L64" s="14"/>
      <c r="M64" s="160"/>
      <c r="O64" s="134">
        <f t="shared" ref="O64:W64" si="90">C64/C94</f>
        <v>7.2782120990083816E-4</v>
      </c>
      <c r="P64" s="21">
        <f t="shared" si="90"/>
        <v>4.1053027543554974E-4</v>
      </c>
      <c r="Q64" s="21">
        <f t="shared" si="90"/>
        <v>1.0827939249351828E-3</v>
      </c>
      <c r="R64" s="21">
        <f t="shared" si="90"/>
        <v>9.687254498221301E-4</v>
      </c>
      <c r="S64" s="21">
        <f t="shared" si="90"/>
        <v>4.0677025421410271E-4</v>
      </c>
      <c r="T64" s="21">
        <f t="shared" si="90"/>
        <v>0</v>
      </c>
      <c r="U64" s="21">
        <f t="shared" si="90"/>
        <v>0</v>
      </c>
      <c r="V64" s="21">
        <f t="shared" si="90"/>
        <v>0</v>
      </c>
      <c r="W64" s="191">
        <f t="shared" si="90"/>
        <v>0</v>
      </c>
      <c r="X64" s="192">
        <f t="shared" ref="X64" si="91">L64/L94</f>
        <v>0</v>
      </c>
      <c r="Y64" s="193">
        <f t="shared" ref="Y64" si="92">M64/M94</f>
        <v>0</v>
      </c>
      <c r="AA64" s="102"/>
      <c r="AB64" s="101">
        <f t="shared" si="68"/>
        <v>0</v>
      </c>
    </row>
    <row r="65" spans="1:28" ht="19.5" customHeight="1" x14ac:dyDescent="0.25">
      <c r="A65" s="24"/>
      <c r="B65" t="s">
        <v>36</v>
      </c>
      <c r="C65" s="10">
        <v>253854</v>
      </c>
      <c r="D65" s="11">
        <v>145443</v>
      </c>
      <c r="E65" s="11">
        <v>425755</v>
      </c>
      <c r="F65" s="35">
        <v>319658</v>
      </c>
      <c r="G65" s="35">
        <v>70775</v>
      </c>
      <c r="H65" s="35"/>
      <c r="I65" s="35"/>
      <c r="J65" s="35"/>
      <c r="K65" s="12"/>
      <c r="L65" s="11"/>
      <c r="M65" s="161"/>
      <c r="O65" s="77">
        <f>C65/C64</f>
        <v>0.66815992419656256</v>
      </c>
      <c r="P65" s="18">
        <f>D65/D64</f>
        <v>0.61323073679772322</v>
      </c>
      <c r="Q65" s="18">
        <f>E65/E64</f>
        <v>0.63077992076637934</v>
      </c>
      <c r="R65" s="18">
        <f>F65/F64</f>
        <v>0.48275112170943835</v>
      </c>
      <c r="S65" s="18">
        <f>G65/G64</f>
        <v>0.32325765153487435</v>
      </c>
      <c r="T65" s="18"/>
      <c r="U65" s="18"/>
      <c r="V65" s="18"/>
      <c r="W65" s="194"/>
      <c r="X65" s="195"/>
      <c r="Y65" s="196"/>
      <c r="AA65" s="103"/>
      <c r="AB65" s="108"/>
    </row>
    <row r="66" spans="1:28" ht="19.5" customHeight="1" thickBot="1" x14ac:dyDescent="0.3">
      <c r="A66" s="203"/>
      <c r="B66" t="s">
        <v>35</v>
      </c>
      <c r="C66" s="10">
        <v>126076</v>
      </c>
      <c r="D66" s="11">
        <v>91732</v>
      </c>
      <c r="E66" s="11">
        <v>249211</v>
      </c>
      <c r="F66" s="35">
        <v>342501</v>
      </c>
      <c r="G66" s="35">
        <v>148168</v>
      </c>
      <c r="H66" s="35"/>
      <c r="I66" s="35"/>
      <c r="J66" s="35"/>
      <c r="K66" s="12"/>
      <c r="L66" s="11"/>
      <c r="M66" s="161"/>
      <c r="O66" s="77">
        <f>C66/C64</f>
        <v>0.3318400758034375</v>
      </c>
      <c r="P66" s="18">
        <f>D66/D64</f>
        <v>0.38676926320227678</v>
      </c>
      <c r="Q66" s="18">
        <f>E66/E64</f>
        <v>0.36922007923362066</v>
      </c>
      <c r="R66" s="18">
        <f>F66/F64</f>
        <v>0.51724887829056165</v>
      </c>
      <c r="S66" s="18">
        <f>G66/G64</f>
        <v>0.6767423484651256</v>
      </c>
      <c r="T66" s="18"/>
      <c r="U66" s="18"/>
      <c r="V66" s="18"/>
      <c r="W66" s="194"/>
      <c r="X66" s="195"/>
      <c r="Y66" s="196"/>
      <c r="AA66" s="103"/>
      <c r="AB66" s="106"/>
    </row>
    <row r="67" spans="1:28" ht="19.5" customHeight="1" thickBot="1" x14ac:dyDescent="0.3">
      <c r="A67" s="5" t="s">
        <v>15</v>
      </c>
      <c r="B67" s="6"/>
      <c r="C67" s="13">
        <v>339653</v>
      </c>
      <c r="D67" s="14">
        <v>184063</v>
      </c>
      <c r="E67" s="14">
        <v>176558</v>
      </c>
      <c r="F67" s="36">
        <v>239017</v>
      </c>
      <c r="G67" s="36">
        <v>452182</v>
      </c>
      <c r="H67" s="36">
        <v>229205</v>
      </c>
      <c r="I67" s="36">
        <v>292415.41099999996</v>
      </c>
      <c r="J67" s="36">
        <v>297865.15300000005</v>
      </c>
      <c r="K67" s="15">
        <v>191385.43400000001</v>
      </c>
      <c r="L67" s="14">
        <v>82039.13</v>
      </c>
      <c r="M67" s="160">
        <v>18572.473000000002</v>
      </c>
      <c r="O67" s="134">
        <f t="shared" ref="O67:W67" si="93">C67/C94</f>
        <v>6.506636943817266E-4</v>
      </c>
      <c r="P67" s="21">
        <f t="shared" si="93"/>
        <v>3.185978036786912E-4</v>
      </c>
      <c r="Q67" s="21">
        <f t="shared" si="93"/>
        <v>2.8323786649802506E-4</v>
      </c>
      <c r="R67" s="21">
        <f t="shared" si="93"/>
        <v>3.4967711809419806E-4</v>
      </c>
      <c r="S67" s="21">
        <f t="shared" si="93"/>
        <v>8.4010078920559864E-4</v>
      </c>
      <c r="T67" s="21">
        <f t="shared" si="93"/>
        <v>3.952387079876066E-4</v>
      </c>
      <c r="U67" s="21">
        <f t="shared" si="93"/>
        <v>4.1013077880014826E-4</v>
      </c>
      <c r="V67" s="21">
        <f t="shared" si="93"/>
        <v>3.9475227448664777E-4</v>
      </c>
      <c r="W67" s="191">
        <f t="shared" si="93"/>
        <v>2.1025215980246636E-4</v>
      </c>
      <c r="X67" s="192">
        <f t="shared" ref="X67" si="94">L67/L94</f>
        <v>4.7867984310799556E-4</v>
      </c>
      <c r="Y67" s="193">
        <f t="shared" ref="Y67" si="95">M67/M94</f>
        <v>9.980042438442616E-5</v>
      </c>
      <c r="AA67" s="102">
        <f t="shared" si="67"/>
        <v>-0.77361445690611297</v>
      </c>
      <c r="AB67" s="101">
        <f t="shared" si="68"/>
        <v>-3.7887941872356945E-2</v>
      </c>
    </row>
    <row r="68" spans="1:28" ht="19.5" customHeight="1" x14ac:dyDescent="0.25">
      <c r="A68" s="24"/>
      <c r="B68" t="s">
        <v>36</v>
      </c>
      <c r="C68" s="10">
        <v>297926</v>
      </c>
      <c r="D68" s="11">
        <v>132592</v>
      </c>
      <c r="E68" s="11">
        <v>130092</v>
      </c>
      <c r="F68" s="35">
        <v>197628</v>
      </c>
      <c r="G68" s="35">
        <v>411712</v>
      </c>
      <c r="H68" s="35">
        <v>184114</v>
      </c>
      <c r="I68" s="35">
        <v>250033.88899999997</v>
      </c>
      <c r="J68" s="35">
        <v>245538.96799999999</v>
      </c>
      <c r="K68" s="12">
        <v>154064.68300000002</v>
      </c>
      <c r="L68" s="11">
        <v>73342.09</v>
      </c>
      <c r="M68" s="161">
        <v>14223.468000000001</v>
      </c>
      <c r="O68" s="77">
        <f t="shared" ref="O68:W68" si="96">C68/C67</f>
        <v>0.8771481482571919</v>
      </c>
      <c r="P68" s="18">
        <f t="shared" si="96"/>
        <v>0.72036204995028874</v>
      </c>
      <c r="Q68" s="18">
        <f t="shared" si="96"/>
        <v>0.73682302699396229</v>
      </c>
      <c r="R68" s="18">
        <f t="shared" si="96"/>
        <v>0.82683658484542943</v>
      </c>
      <c r="S68" s="18">
        <f t="shared" si="96"/>
        <v>0.91050063912318491</v>
      </c>
      <c r="T68" s="18">
        <f t="shared" si="96"/>
        <v>0.80327217992626687</v>
      </c>
      <c r="U68" s="18">
        <f t="shared" si="96"/>
        <v>0.85506399319015369</v>
      </c>
      <c r="V68" s="18">
        <f t="shared" si="96"/>
        <v>0.82432928298933961</v>
      </c>
      <c r="W68" s="194">
        <f t="shared" si="96"/>
        <v>0.80499691005742902</v>
      </c>
      <c r="X68" s="195">
        <f t="shared" ref="X68" si="97">L68/L67</f>
        <v>0.89398912445804812</v>
      </c>
      <c r="Y68" s="196">
        <f t="shared" ref="Y68" si="98">M68/M67</f>
        <v>0.76583597671672476</v>
      </c>
      <c r="AA68" s="103">
        <f t="shared" si="67"/>
        <v>-0.80606677557184425</v>
      </c>
      <c r="AB68" s="108">
        <f t="shared" si="68"/>
        <v>-12.815314774132336</v>
      </c>
    </row>
    <row r="69" spans="1:28" ht="19.5" customHeight="1" thickBot="1" x14ac:dyDescent="0.3">
      <c r="A69" s="203"/>
      <c r="B69" t="s">
        <v>35</v>
      </c>
      <c r="C69" s="10">
        <v>41727</v>
      </c>
      <c r="D69" s="11">
        <v>51471</v>
      </c>
      <c r="E69" s="11">
        <v>46466</v>
      </c>
      <c r="F69" s="35">
        <v>41389</v>
      </c>
      <c r="G69" s="35">
        <v>40470</v>
      </c>
      <c r="H69" s="35">
        <v>45091</v>
      </c>
      <c r="I69" s="35">
        <v>42381.52199999999</v>
      </c>
      <c r="J69" s="35">
        <v>52326.185000000027</v>
      </c>
      <c r="K69" s="12">
        <v>37320.750999999997</v>
      </c>
      <c r="L69" s="11">
        <v>8697.0400000000009</v>
      </c>
      <c r="M69" s="161">
        <v>4349.0050000000001</v>
      </c>
      <c r="O69" s="77">
        <f t="shared" ref="O69:W69" si="99">C69/C67</f>
        <v>0.1228518517428081</v>
      </c>
      <c r="P69" s="18">
        <f t="shared" si="99"/>
        <v>0.27963795004971126</v>
      </c>
      <c r="Q69" s="18">
        <f t="shared" si="99"/>
        <v>0.26317697300603765</v>
      </c>
      <c r="R69" s="18">
        <f t="shared" si="99"/>
        <v>0.17316341515457059</v>
      </c>
      <c r="S69" s="18">
        <f t="shared" si="99"/>
        <v>8.9499360876815093E-2</v>
      </c>
      <c r="T69" s="18">
        <f t="shared" si="99"/>
        <v>0.19672782007373313</v>
      </c>
      <c r="U69" s="18">
        <f t="shared" si="99"/>
        <v>0.14493600680984628</v>
      </c>
      <c r="V69" s="18">
        <f t="shared" si="99"/>
        <v>0.17567071701066025</v>
      </c>
      <c r="W69" s="194">
        <f t="shared" si="99"/>
        <v>0.19500308994257104</v>
      </c>
      <c r="X69" s="195">
        <f t="shared" ref="X69" si="100">L69/L67</f>
        <v>0.10601087554195175</v>
      </c>
      <c r="Y69" s="196">
        <f t="shared" ref="Y69" si="101">M69/M67</f>
        <v>0.23416402328327518</v>
      </c>
      <c r="AA69" s="103">
        <f t="shared" si="67"/>
        <v>-0.49994423390026954</v>
      </c>
      <c r="AB69" s="106">
        <f t="shared" si="68"/>
        <v>12.815314774132341</v>
      </c>
    </row>
    <row r="70" spans="1:28" s="139" customFormat="1" ht="19.5" customHeight="1" thickBot="1" x14ac:dyDescent="0.3">
      <c r="A70" s="425" t="s">
        <v>18</v>
      </c>
      <c r="B70" s="426"/>
      <c r="C70" s="427">
        <v>2716697</v>
      </c>
      <c r="D70" s="428">
        <v>2538731</v>
      </c>
      <c r="E70" s="428">
        <v>3441297</v>
      </c>
      <c r="F70" s="429">
        <v>3002154</v>
      </c>
      <c r="G70" s="429">
        <v>2042247</v>
      </c>
      <c r="H70" s="429">
        <v>2068469</v>
      </c>
      <c r="I70" s="429">
        <v>2355704.2949999999</v>
      </c>
      <c r="J70" s="429">
        <v>2755055.7619999992</v>
      </c>
      <c r="K70" s="430">
        <v>3946463.5429999996</v>
      </c>
      <c r="L70" s="428">
        <v>723421.02899999998</v>
      </c>
      <c r="M70" s="431">
        <v>906788.85000000009</v>
      </c>
      <c r="O70" s="432">
        <f t="shared" ref="O70:W70" si="102">C70/C94</f>
        <v>5.2042999959834111E-3</v>
      </c>
      <c r="P70" s="433">
        <f t="shared" si="102"/>
        <v>4.3943330312502102E-3</v>
      </c>
      <c r="Q70" s="433">
        <f t="shared" si="102"/>
        <v>5.5205973123056114E-3</v>
      </c>
      <c r="R70" s="433">
        <f t="shared" si="102"/>
        <v>4.39209160350506E-3</v>
      </c>
      <c r="S70" s="433">
        <f t="shared" si="102"/>
        <v>3.7942538987681207E-3</v>
      </c>
      <c r="T70" s="433">
        <f t="shared" si="102"/>
        <v>3.5668463387466096E-3</v>
      </c>
      <c r="U70" s="433">
        <f t="shared" si="102"/>
        <v>3.3040216103083719E-3</v>
      </c>
      <c r="V70" s="433">
        <f t="shared" si="102"/>
        <v>3.6511975886855219E-3</v>
      </c>
      <c r="W70" s="434">
        <f t="shared" si="102"/>
        <v>4.3355048822442954E-3</v>
      </c>
      <c r="X70" s="435">
        <f t="shared" ref="X70" si="103">L70/L94</f>
        <v>4.2209987436817612E-3</v>
      </c>
      <c r="Y70" s="436">
        <f t="shared" ref="Y70" si="104">M70/M94</f>
        <v>4.8726904627652843E-3</v>
      </c>
      <c r="AA70" s="437">
        <f t="shared" si="67"/>
        <v>0.25347316935681741</v>
      </c>
      <c r="AB70" s="438">
        <f t="shared" si="68"/>
        <v>6.5169171908352308E-2</v>
      </c>
    </row>
    <row r="71" spans="1:28" ht="19.5" customHeight="1" x14ac:dyDescent="0.25">
      <c r="A71" s="24"/>
      <c r="B71" t="s">
        <v>36</v>
      </c>
      <c r="C71" s="10">
        <v>450437</v>
      </c>
      <c r="D71" s="11">
        <v>664202</v>
      </c>
      <c r="E71" s="11">
        <v>1193621</v>
      </c>
      <c r="F71" s="35">
        <v>878489</v>
      </c>
      <c r="G71" s="35">
        <v>374089</v>
      </c>
      <c r="H71" s="35">
        <v>524405</v>
      </c>
      <c r="I71" s="35">
        <v>988216.68100000022</v>
      </c>
      <c r="J71" s="35">
        <v>901061.21</v>
      </c>
      <c r="K71" s="12">
        <v>1701105.2610000002</v>
      </c>
      <c r="L71" s="11">
        <v>303705.26199999993</v>
      </c>
      <c r="M71" s="161">
        <v>509377.283</v>
      </c>
      <c r="O71" s="77">
        <f t="shared" ref="O71:W71" si="105">C71/C70</f>
        <v>0.16580317937554317</v>
      </c>
      <c r="P71" s="18">
        <f t="shared" si="105"/>
        <v>0.26162756117130959</v>
      </c>
      <c r="Q71" s="18">
        <f t="shared" si="105"/>
        <v>0.34685207350600661</v>
      </c>
      <c r="R71" s="18">
        <f t="shared" si="105"/>
        <v>0.29261956581840903</v>
      </c>
      <c r="S71" s="18">
        <f t="shared" si="105"/>
        <v>0.18317519869046203</v>
      </c>
      <c r="T71" s="18">
        <f t="shared" si="105"/>
        <v>0.25352325802320458</v>
      </c>
      <c r="U71" s="18">
        <f t="shared" si="105"/>
        <v>0.41949946056366139</v>
      </c>
      <c r="V71" s="18">
        <f t="shared" si="105"/>
        <v>0.32705734033705569</v>
      </c>
      <c r="W71" s="194">
        <f t="shared" si="105"/>
        <v>0.43104547716329944</v>
      </c>
      <c r="X71" s="195">
        <f t="shared" ref="X71" si="106">L71/L70</f>
        <v>0.41981812779180344</v>
      </c>
      <c r="Y71" s="196">
        <f t="shared" ref="Y71" si="107">M71/M70</f>
        <v>0.56173747945842067</v>
      </c>
      <c r="AA71" s="103">
        <f t="shared" si="67"/>
        <v>0.67720927732888647</v>
      </c>
      <c r="AB71" s="108">
        <f t="shared" si="68"/>
        <v>14.191935166661723</v>
      </c>
    </row>
    <row r="72" spans="1:28" ht="19.5" customHeight="1" thickBot="1" x14ac:dyDescent="0.3">
      <c r="A72" s="203"/>
      <c r="B72" t="s">
        <v>35</v>
      </c>
      <c r="C72" s="10">
        <v>2266260</v>
      </c>
      <c r="D72" s="11">
        <v>1874529</v>
      </c>
      <c r="E72" s="11">
        <v>2247676</v>
      </c>
      <c r="F72" s="35">
        <v>2123665</v>
      </c>
      <c r="G72" s="35">
        <v>1668158</v>
      </c>
      <c r="H72" s="35">
        <v>1544064</v>
      </c>
      <c r="I72" s="35">
        <v>1367487.6139999996</v>
      </c>
      <c r="J72" s="35">
        <v>1853994.5519999992</v>
      </c>
      <c r="K72" s="12">
        <v>2245358.2819999997</v>
      </c>
      <c r="L72" s="11">
        <v>419715.76700000005</v>
      </c>
      <c r="M72" s="161">
        <v>397411.56700000004</v>
      </c>
      <c r="O72" s="77">
        <f t="shared" ref="O72:W72" si="108">C72/C70</f>
        <v>0.83419682062445688</v>
      </c>
      <c r="P72" s="18">
        <f t="shared" si="108"/>
        <v>0.73837243882869041</v>
      </c>
      <c r="Q72" s="18">
        <f t="shared" si="108"/>
        <v>0.65314792649399345</v>
      </c>
      <c r="R72" s="18">
        <f t="shared" si="108"/>
        <v>0.70738043418159091</v>
      </c>
      <c r="S72" s="18">
        <f t="shared" si="108"/>
        <v>0.81682480130953794</v>
      </c>
      <c r="T72" s="18">
        <f t="shared" si="108"/>
        <v>0.74647674197679537</v>
      </c>
      <c r="U72" s="18">
        <f t="shared" si="108"/>
        <v>0.58050053943633861</v>
      </c>
      <c r="V72" s="18">
        <f t="shared" si="108"/>
        <v>0.67294265966294431</v>
      </c>
      <c r="W72" s="194">
        <f t="shared" si="108"/>
        <v>0.56895452283670056</v>
      </c>
      <c r="X72" s="195">
        <f t="shared" ref="X72" si="109">L72/L70</f>
        <v>0.58018187220819661</v>
      </c>
      <c r="Y72" s="196">
        <f t="shared" ref="Y72" si="110">M72/M70</f>
        <v>0.43826252054157921</v>
      </c>
      <c r="AA72" s="103">
        <f t="shared" si="67"/>
        <v>-5.3141201150063086E-2</v>
      </c>
      <c r="AB72" s="106">
        <f t="shared" si="68"/>
        <v>-14.191935166661739</v>
      </c>
    </row>
    <row r="73" spans="1:28" ht="19.5" customHeight="1" thickBot="1" x14ac:dyDescent="0.3">
      <c r="A73" s="5" t="s">
        <v>19</v>
      </c>
      <c r="B73" s="6"/>
      <c r="C73" s="13">
        <v>33688126</v>
      </c>
      <c r="D73" s="14">
        <v>30997965</v>
      </c>
      <c r="E73" s="14">
        <v>30882257</v>
      </c>
      <c r="F73" s="36">
        <v>32577228</v>
      </c>
      <c r="G73" s="36">
        <v>24526197</v>
      </c>
      <c r="H73" s="36">
        <v>24208796</v>
      </c>
      <c r="I73" s="36">
        <v>34218274.286000028</v>
      </c>
      <c r="J73" s="36">
        <v>36132401.007000029</v>
      </c>
      <c r="K73" s="15">
        <v>42021063.375</v>
      </c>
      <c r="L73" s="14">
        <v>7699847.9980000015</v>
      </c>
      <c r="M73" s="160">
        <v>8082187.426</v>
      </c>
      <c r="O73" s="134">
        <f t="shared" ref="O73:W73" si="111">C73/C94</f>
        <v>6.4535395005953414E-2</v>
      </c>
      <c r="P73" s="21">
        <f t="shared" si="111"/>
        <v>5.3654909283826414E-2</v>
      </c>
      <c r="Q73" s="21">
        <f t="shared" si="111"/>
        <v>4.9541932879414698E-2</v>
      </c>
      <c r="R73" s="21">
        <f t="shared" si="111"/>
        <v>4.7659836758630621E-2</v>
      </c>
      <c r="S73" s="21">
        <f t="shared" si="111"/>
        <v>4.5566779429327103E-2</v>
      </c>
      <c r="T73" s="21">
        <f t="shared" si="111"/>
        <v>4.1745394965099096E-2</v>
      </c>
      <c r="U73" s="21">
        <f t="shared" si="111"/>
        <v>4.7993255328510308E-2</v>
      </c>
      <c r="V73" s="21">
        <f t="shared" si="111"/>
        <v>4.7885250545493994E-2</v>
      </c>
      <c r="W73" s="191">
        <f t="shared" si="111"/>
        <v>4.6163488762630003E-2</v>
      </c>
      <c r="X73" s="192">
        <f t="shared" ref="X73" si="112">L73/L94</f>
        <v>4.4926878571701752E-2</v>
      </c>
      <c r="Y73" s="193">
        <f t="shared" ref="Y73" si="113">M73/M94</f>
        <v>4.3430174057556725E-2</v>
      </c>
      <c r="AA73" s="102">
        <f t="shared" si="67"/>
        <v>4.9655451393236502E-2</v>
      </c>
      <c r="AB73" s="101">
        <f t="shared" si="68"/>
        <v>-0.14967045141450266</v>
      </c>
    </row>
    <row r="74" spans="1:28" ht="19.5" customHeight="1" x14ac:dyDescent="0.25">
      <c r="A74" s="24"/>
      <c r="B74" t="s">
        <v>36</v>
      </c>
      <c r="C74" s="10">
        <v>22521987</v>
      </c>
      <c r="D74" s="11">
        <v>17563156</v>
      </c>
      <c r="E74" s="11">
        <v>16636857</v>
      </c>
      <c r="F74" s="35">
        <v>17822821</v>
      </c>
      <c r="G74" s="35">
        <v>9399875</v>
      </c>
      <c r="H74" s="35">
        <v>8088937</v>
      </c>
      <c r="I74" s="35">
        <v>17252190.217000008</v>
      </c>
      <c r="J74" s="35">
        <v>19637497.964000013</v>
      </c>
      <c r="K74" s="12">
        <v>24388755.538000003</v>
      </c>
      <c r="L74" s="11">
        <v>4879561.3610000014</v>
      </c>
      <c r="M74" s="161">
        <v>5366903.1240000008</v>
      </c>
      <c r="O74" s="77">
        <f t="shared" ref="O74:W74" si="114">C74/C73</f>
        <v>0.66854377711600821</v>
      </c>
      <c r="P74" s="18">
        <f t="shared" si="114"/>
        <v>0.56659061328703353</v>
      </c>
      <c r="Q74" s="18">
        <f t="shared" si="114"/>
        <v>0.53871894790591246</v>
      </c>
      <c r="R74" s="18">
        <f t="shared" si="114"/>
        <v>0.54709446119847893</v>
      </c>
      <c r="S74" s="18">
        <f t="shared" si="114"/>
        <v>0.38325856226303656</v>
      </c>
      <c r="T74" s="18">
        <f t="shared" si="114"/>
        <v>0.33413214767062355</v>
      </c>
      <c r="U74" s="18">
        <f t="shared" si="114"/>
        <v>0.50418060457416236</v>
      </c>
      <c r="V74" s="18">
        <f t="shared" si="114"/>
        <v>0.54348721415428736</v>
      </c>
      <c r="W74" s="194">
        <f t="shared" si="114"/>
        <v>0.58039358310265521</v>
      </c>
      <c r="X74" s="195">
        <f t="shared" ref="X74" si="115">L74/L73</f>
        <v>0.63372177765943483</v>
      </c>
      <c r="Y74" s="196">
        <f t="shared" ref="Y74" si="116">M74/M73</f>
        <v>0.66404091381683839</v>
      </c>
      <c r="AA74" s="103">
        <f t="shared" si="67"/>
        <v>9.987409255575487E-2</v>
      </c>
      <c r="AB74" s="108">
        <f t="shared" si="68"/>
        <v>3.0319136157403559</v>
      </c>
    </row>
    <row r="75" spans="1:28" ht="19.5" customHeight="1" thickBot="1" x14ac:dyDescent="0.3">
      <c r="A75" s="203"/>
      <c r="B75" t="s">
        <v>35</v>
      </c>
      <c r="C75" s="10">
        <v>11166139</v>
      </c>
      <c r="D75" s="11">
        <v>13434809</v>
      </c>
      <c r="E75" s="11">
        <v>14245400</v>
      </c>
      <c r="F75" s="35">
        <v>14754407</v>
      </c>
      <c r="G75" s="35">
        <v>15126322</v>
      </c>
      <c r="H75" s="35">
        <v>16119859</v>
      </c>
      <c r="I75" s="35">
        <v>16966084.069000017</v>
      </c>
      <c r="J75" s="35">
        <v>16494903.043000018</v>
      </c>
      <c r="K75" s="12">
        <v>17632307.837000001</v>
      </c>
      <c r="L75" s="11">
        <v>2820286.6370000006</v>
      </c>
      <c r="M75" s="161">
        <v>2715284.3019999992</v>
      </c>
      <c r="O75" s="77">
        <f t="shared" ref="O75:W75" si="117">C75/C73</f>
        <v>0.33145622288399185</v>
      </c>
      <c r="P75" s="18">
        <f t="shared" si="117"/>
        <v>0.43340938671296647</v>
      </c>
      <c r="Q75" s="18">
        <f t="shared" si="117"/>
        <v>0.46128105209408754</v>
      </c>
      <c r="R75" s="18">
        <f t="shared" si="117"/>
        <v>0.45290553880152112</v>
      </c>
      <c r="S75" s="18">
        <f t="shared" si="117"/>
        <v>0.61674143773696344</v>
      </c>
      <c r="T75" s="18">
        <f t="shared" si="117"/>
        <v>0.66586785232937651</v>
      </c>
      <c r="U75" s="18">
        <f t="shared" si="117"/>
        <v>0.49581939542583753</v>
      </c>
      <c r="V75" s="18">
        <f t="shared" si="117"/>
        <v>0.4565127858457127</v>
      </c>
      <c r="W75" s="194">
        <f t="shared" si="117"/>
        <v>0.4196064168973449</v>
      </c>
      <c r="X75" s="195">
        <f t="shared" ref="X75" si="118">L75/L73</f>
        <v>0.36627822234056523</v>
      </c>
      <c r="Y75" s="196">
        <f t="shared" ref="Y75" si="119">M75/M73</f>
        <v>0.33595908618316161</v>
      </c>
      <c r="AA75" s="103">
        <f t="shared" si="67"/>
        <v>-3.7231086238700403E-2</v>
      </c>
      <c r="AB75" s="106">
        <f t="shared" si="68"/>
        <v>-3.0319136157403612</v>
      </c>
    </row>
    <row r="76" spans="1:28" ht="19.5" customHeight="1" thickBot="1" x14ac:dyDescent="0.3">
      <c r="A76" s="5" t="s">
        <v>83</v>
      </c>
      <c r="B76" s="6"/>
      <c r="C76" s="13">
        <v>1956143</v>
      </c>
      <c r="D76" s="14">
        <v>2271046</v>
      </c>
      <c r="E76" s="14">
        <v>3765263</v>
      </c>
      <c r="F76" s="36">
        <v>5572502</v>
      </c>
      <c r="G76" s="36">
        <v>5153702</v>
      </c>
      <c r="H76" s="36">
        <v>5179361</v>
      </c>
      <c r="I76" s="36">
        <v>6278210.2570000002</v>
      </c>
      <c r="J76" s="36">
        <v>7671330.036000004</v>
      </c>
      <c r="K76" s="15">
        <v>11762123.248</v>
      </c>
      <c r="L76" s="14">
        <v>2266576.0510000004</v>
      </c>
      <c r="M76" s="160">
        <v>2637333.6540000001</v>
      </c>
      <c r="O76" s="134">
        <f t="shared" ref="O76:W76" si="120">C76/C94</f>
        <v>3.7473280999106551E-3</v>
      </c>
      <c r="P76" s="21">
        <f t="shared" si="120"/>
        <v>3.9309924735187246E-3</v>
      </c>
      <c r="Q76" s="21">
        <f t="shared" si="120"/>
        <v>6.0403100336657266E-3</v>
      </c>
      <c r="R76" s="21">
        <f t="shared" si="120"/>
        <v>8.1524596155677417E-3</v>
      </c>
      <c r="S76" s="21">
        <f t="shared" si="120"/>
        <v>9.5749700729583932E-3</v>
      </c>
      <c r="T76" s="21">
        <f t="shared" si="120"/>
        <v>8.9312360107388494E-3</v>
      </c>
      <c r="U76" s="21">
        <f t="shared" si="120"/>
        <v>8.8055798884501667E-3</v>
      </c>
      <c r="V76" s="21">
        <f t="shared" si="120"/>
        <v>1.0166597030733361E-2</v>
      </c>
      <c r="W76" s="191">
        <f t="shared" si="120"/>
        <v>1.2921630267613785E-2</v>
      </c>
      <c r="X76" s="192">
        <f t="shared" ref="X76" si="121">L76/L94</f>
        <v>1.3224960680165919E-2</v>
      </c>
      <c r="Y76" s="193">
        <f t="shared" ref="Y76" si="122">M76/M94</f>
        <v>1.4171888574694889E-2</v>
      </c>
      <c r="AA76" s="102">
        <f t="shared" si="67"/>
        <v>0.16357607009763625</v>
      </c>
      <c r="AB76" s="101">
        <f t="shared" si="68"/>
        <v>9.4692789452897025E-2</v>
      </c>
    </row>
    <row r="77" spans="1:28" ht="19.5" customHeight="1" x14ac:dyDescent="0.25">
      <c r="A77" s="24"/>
      <c r="B77" t="s">
        <v>36</v>
      </c>
      <c r="C77" s="10">
        <v>1028353</v>
      </c>
      <c r="D77" s="11">
        <v>1315033</v>
      </c>
      <c r="E77" s="11">
        <v>2781088</v>
      </c>
      <c r="F77" s="35">
        <v>4402111</v>
      </c>
      <c r="G77" s="35">
        <v>3599184</v>
      </c>
      <c r="H77" s="35">
        <v>2897116</v>
      </c>
      <c r="I77" s="35">
        <v>3700905.8670000001</v>
      </c>
      <c r="J77" s="35">
        <v>4721904.8690000027</v>
      </c>
      <c r="K77" s="12">
        <v>8930244.9890000001</v>
      </c>
      <c r="L77" s="11">
        <v>1833328.4370000002</v>
      </c>
      <c r="M77" s="161">
        <v>2114191.0950000002</v>
      </c>
      <c r="O77" s="77">
        <f t="shared" ref="O77:W77" si="123">C77/C76</f>
        <v>0.52570440913573291</v>
      </c>
      <c r="P77" s="18">
        <f t="shared" si="123"/>
        <v>0.57904287275554966</v>
      </c>
      <c r="Q77" s="18">
        <f t="shared" si="123"/>
        <v>0.73861719619585675</v>
      </c>
      <c r="R77" s="18">
        <f t="shared" si="123"/>
        <v>0.78997028623767207</v>
      </c>
      <c r="S77" s="18">
        <f t="shared" si="123"/>
        <v>0.69836866780423079</v>
      </c>
      <c r="T77" s="18">
        <f t="shared" si="123"/>
        <v>0.55935780494929777</v>
      </c>
      <c r="U77" s="18">
        <f t="shared" si="123"/>
        <v>0.58948421851173438</v>
      </c>
      <c r="V77" s="18">
        <f t="shared" si="123"/>
        <v>0.61552623167574017</v>
      </c>
      <c r="W77" s="194">
        <f t="shared" si="123"/>
        <v>0.75923749485608183</v>
      </c>
      <c r="X77" s="195">
        <f t="shared" ref="X77" si="124">L77/L76</f>
        <v>0.80885370521370592</v>
      </c>
      <c r="Y77" s="196">
        <f t="shared" ref="Y77" si="125">M77/M76</f>
        <v>0.80163959982592337</v>
      </c>
      <c r="AA77" s="103">
        <f t="shared" si="67"/>
        <v>0.15319822260521671</v>
      </c>
      <c r="AB77" s="108">
        <f t="shared" si="68"/>
        <v>-0.72141053877825545</v>
      </c>
    </row>
    <row r="78" spans="1:28" ht="19.5" customHeight="1" thickBot="1" x14ac:dyDescent="0.3">
      <c r="A78" s="203"/>
      <c r="B78" t="s">
        <v>35</v>
      </c>
      <c r="C78" s="10">
        <v>927790</v>
      </c>
      <c r="D78" s="11">
        <v>956013</v>
      </c>
      <c r="E78" s="11">
        <v>984175</v>
      </c>
      <c r="F78" s="35">
        <v>1170391</v>
      </c>
      <c r="G78" s="35">
        <v>1554518</v>
      </c>
      <c r="H78" s="35">
        <v>2282245</v>
      </c>
      <c r="I78" s="35">
        <v>2577304.39</v>
      </c>
      <c r="J78" s="35">
        <v>2949425.1670000008</v>
      </c>
      <c r="K78" s="12">
        <v>2831878.2589999996</v>
      </c>
      <c r="L78" s="11">
        <v>433247.61400000012</v>
      </c>
      <c r="M78" s="161">
        <v>523142.55900000012</v>
      </c>
      <c r="O78" s="77">
        <f t="shared" ref="O78:W78" si="126">C78/C76</f>
        <v>0.47429559086426709</v>
      </c>
      <c r="P78" s="18">
        <f t="shared" si="126"/>
        <v>0.42095712724445034</v>
      </c>
      <c r="Q78" s="18">
        <f t="shared" si="126"/>
        <v>0.2613828038041433</v>
      </c>
      <c r="R78" s="18">
        <f t="shared" si="126"/>
        <v>0.21002971376232796</v>
      </c>
      <c r="S78" s="18">
        <f t="shared" si="126"/>
        <v>0.30163133219576915</v>
      </c>
      <c r="T78" s="18">
        <f t="shared" si="126"/>
        <v>0.44064219505070218</v>
      </c>
      <c r="U78" s="18">
        <f t="shared" si="126"/>
        <v>0.41051578148826562</v>
      </c>
      <c r="V78" s="18">
        <f t="shared" si="126"/>
        <v>0.38447376832425978</v>
      </c>
      <c r="W78" s="194">
        <f t="shared" si="126"/>
        <v>0.2407625051439182</v>
      </c>
      <c r="X78" s="195">
        <f t="shared" ref="X78" si="127">L78/L76</f>
        <v>0.19114629478629394</v>
      </c>
      <c r="Y78" s="196">
        <f t="shared" ref="Y78" si="128">M78/M76</f>
        <v>0.19836040017407677</v>
      </c>
      <c r="AA78" s="103">
        <f t="shared" si="67"/>
        <v>0.20749091765338604</v>
      </c>
      <c r="AB78" s="106">
        <f t="shared" si="68"/>
        <v>0.72141053877828321</v>
      </c>
    </row>
    <row r="79" spans="1:28" ht="19.5" customHeight="1" thickBot="1" x14ac:dyDescent="0.3">
      <c r="A79" s="5" t="s">
        <v>9</v>
      </c>
      <c r="B79" s="6"/>
      <c r="C79" s="13">
        <v>16722680</v>
      </c>
      <c r="D79" s="14">
        <v>20815998</v>
      </c>
      <c r="E79" s="14">
        <v>25150475</v>
      </c>
      <c r="F79" s="36">
        <v>23465572</v>
      </c>
      <c r="G79" s="36">
        <v>18088459</v>
      </c>
      <c r="H79" s="36">
        <v>23301790</v>
      </c>
      <c r="I79" s="36">
        <v>30103823.049999997</v>
      </c>
      <c r="J79" s="36">
        <v>28043274.169</v>
      </c>
      <c r="K79" s="15">
        <v>28531926.002000034</v>
      </c>
      <c r="L79" s="14">
        <v>6216657.8279999997</v>
      </c>
      <c r="M79" s="160">
        <v>5495236.6550000021</v>
      </c>
      <c r="O79" s="134">
        <f t="shared" ref="O79:W79" si="129">C79/C94</f>
        <v>3.2035167505552464E-2</v>
      </c>
      <c r="P79" s="21">
        <f t="shared" si="129"/>
        <v>3.6030767966294307E-2</v>
      </c>
      <c r="Q79" s="21">
        <f t="shared" si="129"/>
        <v>4.0346893827591594E-2</v>
      </c>
      <c r="R79" s="21">
        <f t="shared" si="129"/>
        <v>3.432966521792135E-2</v>
      </c>
      <c r="S79" s="21">
        <f t="shared" si="129"/>
        <v>3.3606222011077651E-2</v>
      </c>
      <c r="T79" s="21">
        <f t="shared" si="129"/>
        <v>4.0181363292242887E-2</v>
      </c>
      <c r="U79" s="21">
        <f t="shared" si="129"/>
        <v>4.2222481879925118E-2</v>
      </c>
      <c r="V79" s="21">
        <f t="shared" si="129"/>
        <v>3.7164959213155775E-2</v>
      </c>
      <c r="W79" s="191">
        <f t="shared" si="129"/>
        <v>3.1344595771299166E-2</v>
      </c>
      <c r="X79" s="192">
        <f t="shared" ref="X79" si="130">L79/L94</f>
        <v>3.6272798038730202E-2</v>
      </c>
      <c r="Y79" s="193">
        <f t="shared" ref="Y79" si="131">M79/M94</f>
        <v>2.9529021270449797E-2</v>
      </c>
      <c r="AA79" s="102">
        <f t="shared" si="67"/>
        <v>-0.11604646627818192</v>
      </c>
      <c r="AB79" s="101">
        <f t="shared" si="68"/>
        <v>-0.67437767682804051</v>
      </c>
    </row>
    <row r="80" spans="1:28" ht="19.5" customHeight="1" x14ac:dyDescent="0.25">
      <c r="A80" s="24"/>
      <c r="B80" t="s">
        <v>36</v>
      </c>
      <c r="C80" s="10">
        <v>7851825</v>
      </c>
      <c r="D80" s="11">
        <v>8951873</v>
      </c>
      <c r="E80" s="11">
        <v>10247540</v>
      </c>
      <c r="F80" s="35">
        <v>8485256</v>
      </c>
      <c r="G80" s="35">
        <v>3393417</v>
      </c>
      <c r="H80" s="35">
        <v>7405766</v>
      </c>
      <c r="I80" s="35">
        <v>13695972.564999994</v>
      </c>
      <c r="J80" s="35">
        <v>11984552.796999997</v>
      </c>
      <c r="K80" s="12">
        <v>13059868.481000006</v>
      </c>
      <c r="L80" s="11">
        <v>3430376.3919999986</v>
      </c>
      <c r="M80" s="161">
        <v>2817452.0290000015</v>
      </c>
      <c r="O80" s="77">
        <f t="shared" ref="O80:W80" si="132">C80/C79</f>
        <v>0.46953149853970777</v>
      </c>
      <c r="P80" s="18">
        <f t="shared" si="132"/>
        <v>0.43004774500843052</v>
      </c>
      <c r="Q80" s="18">
        <f t="shared" si="132"/>
        <v>0.40744916348498389</v>
      </c>
      <c r="R80" s="18">
        <f t="shared" si="132"/>
        <v>0.36160448166360487</v>
      </c>
      <c r="S80" s="18">
        <f t="shared" si="132"/>
        <v>0.18760122130912313</v>
      </c>
      <c r="T80" s="18">
        <f t="shared" si="132"/>
        <v>0.31781961814950699</v>
      </c>
      <c r="U80" s="18">
        <f t="shared" si="132"/>
        <v>0.45495791488848775</v>
      </c>
      <c r="V80" s="18">
        <f t="shared" si="132"/>
        <v>0.42735925643975387</v>
      </c>
      <c r="W80" s="194">
        <f t="shared" si="132"/>
        <v>0.45772824730039374</v>
      </c>
      <c r="X80" s="195">
        <f t="shared" ref="X80" si="133">L80/L79</f>
        <v>0.55180395751387312</v>
      </c>
      <c r="Y80" s="196">
        <f t="shared" ref="Y80" si="134">M80/M79</f>
        <v>0.51270804259839475</v>
      </c>
      <c r="AA80" s="103">
        <f t="shared" si="67"/>
        <v>-0.17867554255253204</v>
      </c>
      <c r="AB80" s="108">
        <f t="shared" si="68"/>
        <v>-3.9095914915478369</v>
      </c>
    </row>
    <row r="81" spans="1:28" ht="19.5" customHeight="1" thickBot="1" x14ac:dyDescent="0.3">
      <c r="A81" s="203"/>
      <c r="B81" t="s">
        <v>35</v>
      </c>
      <c r="C81" s="10">
        <v>8870855</v>
      </c>
      <c r="D81" s="11">
        <v>11864125</v>
      </c>
      <c r="E81" s="11">
        <v>14902935</v>
      </c>
      <c r="F81" s="35">
        <v>14980316</v>
      </c>
      <c r="G81" s="35">
        <v>14695042</v>
      </c>
      <c r="H81" s="35">
        <v>15896024</v>
      </c>
      <c r="I81" s="35">
        <v>16407850.485000001</v>
      </c>
      <c r="J81" s="35">
        <v>16058721.372000005</v>
      </c>
      <c r="K81" s="12">
        <v>15472057.521000028</v>
      </c>
      <c r="L81" s="11">
        <v>2786281.4360000016</v>
      </c>
      <c r="M81" s="161">
        <v>2677784.6260000006</v>
      </c>
      <c r="O81" s="77">
        <f t="shared" ref="O81:W81" si="135">C81/C79</f>
        <v>0.53046850146029223</v>
      </c>
      <c r="P81" s="18">
        <f t="shared" si="135"/>
        <v>0.56995225499156943</v>
      </c>
      <c r="Q81" s="18">
        <f t="shared" si="135"/>
        <v>0.59255083651501617</v>
      </c>
      <c r="R81" s="18">
        <f t="shared" si="135"/>
        <v>0.63839551833639507</v>
      </c>
      <c r="S81" s="18">
        <f t="shared" si="135"/>
        <v>0.81239877869087684</v>
      </c>
      <c r="T81" s="18">
        <f t="shared" si="135"/>
        <v>0.68218038185049301</v>
      </c>
      <c r="U81" s="18">
        <f t="shared" si="135"/>
        <v>0.5450420851115122</v>
      </c>
      <c r="V81" s="18">
        <f t="shared" si="135"/>
        <v>0.57264074356024619</v>
      </c>
      <c r="W81" s="194">
        <f t="shared" si="135"/>
        <v>0.54227175269960626</v>
      </c>
      <c r="X81" s="195">
        <f t="shared" ref="X81" si="136">L81/L79</f>
        <v>0.44819604248612693</v>
      </c>
      <c r="Y81" s="196">
        <f t="shared" ref="Y81" si="137">M81/M79</f>
        <v>0.48729195740160525</v>
      </c>
      <c r="AA81" s="103">
        <f t="shared" si="67"/>
        <v>-3.8939645004332189E-2</v>
      </c>
      <c r="AB81" s="106">
        <f t="shared" si="68"/>
        <v>3.9095914915478316</v>
      </c>
    </row>
    <row r="82" spans="1:28" ht="19.5" customHeight="1" thickBot="1" x14ac:dyDescent="0.3">
      <c r="A82" s="5" t="s">
        <v>12</v>
      </c>
      <c r="B82" s="6"/>
      <c r="C82" s="13">
        <v>18206393</v>
      </c>
      <c r="D82" s="14">
        <v>19612202</v>
      </c>
      <c r="E82" s="14">
        <v>19393201</v>
      </c>
      <c r="F82" s="36">
        <v>33026643</v>
      </c>
      <c r="G82" s="36">
        <v>27504210</v>
      </c>
      <c r="H82" s="36">
        <v>27639762</v>
      </c>
      <c r="I82" s="36">
        <v>34831699.832000002</v>
      </c>
      <c r="J82" s="36">
        <v>34009847.026000008</v>
      </c>
      <c r="K82" s="15">
        <v>36626436.226000026</v>
      </c>
      <c r="L82" s="14">
        <v>7788029.1449999977</v>
      </c>
      <c r="M82" s="160">
        <v>7027375.2689999975</v>
      </c>
      <c r="O82" s="134">
        <f t="shared" ref="O82:W82" si="138">C82/C94</f>
        <v>3.487747474848038E-2</v>
      </c>
      <c r="P82" s="21">
        <f t="shared" si="138"/>
        <v>3.3947096822842374E-2</v>
      </c>
      <c r="Q82" s="21">
        <f t="shared" si="138"/>
        <v>3.1110960000721385E-2</v>
      </c>
      <c r="R82" s="21">
        <f t="shared" si="138"/>
        <v>4.8317321966914149E-2</v>
      </c>
      <c r="S82" s="21">
        <f t="shared" si="138"/>
        <v>5.1099576116423295E-2</v>
      </c>
      <c r="T82" s="21">
        <f t="shared" si="138"/>
        <v>4.7661716899565651E-2</v>
      </c>
      <c r="U82" s="21">
        <f t="shared" si="138"/>
        <v>4.8853622762827495E-2</v>
      </c>
      <c r="V82" s="21">
        <f t="shared" si="138"/>
        <v>4.5072289703040405E-2</v>
      </c>
      <c r="W82" s="191">
        <f t="shared" si="138"/>
        <v>4.0237060686571367E-2</v>
      </c>
      <c r="X82" s="192">
        <f t="shared" ref="X82" si="139">L82/L94</f>
        <v>4.5441395700430945E-2</v>
      </c>
      <c r="Y82" s="193">
        <f t="shared" ref="Y82" si="140">M82/M94</f>
        <v>3.7762070466050512E-2</v>
      </c>
      <c r="AA82" s="102">
        <f t="shared" si="67"/>
        <v>-9.7669623705549241E-2</v>
      </c>
      <c r="AB82" s="101">
        <f t="shared" si="68"/>
        <v>-0.76793252343804319</v>
      </c>
    </row>
    <row r="83" spans="1:28" ht="19.5" customHeight="1" x14ac:dyDescent="0.25">
      <c r="A83" s="24"/>
      <c r="B83" t="s">
        <v>36</v>
      </c>
      <c r="C83" s="10">
        <v>9409422</v>
      </c>
      <c r="D83" s="11">
        <v>10124791</v>
      </c>
      <c r="E83" s="11">
        <v>9134337</v>
      </c>
      <c r="F83" s="35">
        <v>17452801</v>
      </c>
      <c r="G83" s="35">
        <v>10781989</v>
      </c>
      <c r="H83" s="35">
        <v>10162431</v>
      </c>
      <c r="I83" s="35">
        <v>17413350.716000009</v>
      </c>
      <c r="J83" s="35">
        <v>17643399.101000015</v>
      </c>
      <c r="K83" s="12">
        <v>21180178.367000028</v>
      </c>
      <c r="L83" s="11">
        <v>5152661.1670000004</v>
      </c>
      <c r="M83" s="161">
        <v>4588122.5839999989</v>
      </c>
      <c r="O83" s="77">
        <f t="shared" ref="O83:W83" si="141">C83/C82</f>
        <v>0.51681966878337737</v>
      </c>
      <c r="P83" s="18">
        <f t="shared" si="141"/>
        <v>0.51624957768638113</v>
      </c>
      <c r="Q83" s="18">
        <f t="shared" si="141"/>
        <v>0.47100718442509826</v>
      </c>
      <c r="R83" s="18">
        <f t="shared" si="141"/>
        <v>0.52844610940324754</v>
      </c>
      <c r="S83" s="18">
        <f t="shared" si="141"/>
        <v>0.39201231375124024</v>
      </c>
      <c r="T83" s="18">
        <f t="shared" si="141"/>
        <v>0.36767433091500573</v>
      </c>
      <c r="U83" s="18">
        <f t="shared" si="141"/>
        <v>0.4999282492668447</v>
      </c>
      <c r="V83" s="18">
        <f t="shared" si="141"/>
        <v>0.51877325668392171</v>
      </c>
      <c r="W83" s="194">
        <f t="shared" si="141"/>
        <v>0.57827570873425149</v>
      </c>
      <c r="X83" s="195">
        <f t="shared" ref="X83" si="142">L83/L82</f>
        <v>0.66161297949277276</v>
      </c>
      <c r="Y83" s="196">
        <f t="shared" ref="Y83" si="143">M83/M82</f>
        <v>0.65289278121230787</v>
      </c>
      <c r="AA83" s="103">
        <f t="shared" si="67"/>
        <v>-0.10956252792548535</v>
      </c>
      <c r="AB83" s="108">
        <f t="shared" si="68"/>
        <v>-0.87201982804648859</v>
      </c>
    </row>
    <row r="84" spans="1:28" ht="19.5" customHeight="1" thickBot="1" x14ac:dyDescent="0.3">
      <c r="A84" s="203"/>
      <c r="B84" t="s">
        <v>35</v>
      </c>
      <c r="C84" s="10">
        <v>8796971</v>
      </c>
      <c r="D84" s="11">
        <v>9487411</v>
      </c>
      <c r="E84" s="11">
        <v>10258864</v>
      </c>
      <c r="F84" s="35">
        <v>15573842</v>
      </c>
      <c r="G84" s="35">
        <v>16722221</v>
      </c>
      <c r="H84" s="35">
        <v>17477331</v>
      </c>
      <c r="I84" s="35">
        <v>17418349.115999997</v>
      </c>
      <c r="J84" s="35">
        <v>16366447.92499999</v>
      </c>
      <c r="K84" s="12">
        <v>15446257.858999997</v>
      </c>
      <c r="L84" s="11">
        <v>2635367.9779999978</v>
      </c>
      <c r="M84" s="161">
        <v>2439252.6849999991</v>
      </c>
      <c r="O84" s="77">
        <f t="shared" ref="O84:W84" si="144">C84/C82</f>
        <v>0.48318033121662263</v>
      </c>
      <c r="P84" s="18">
        <f t="shared" si="144"/>
        <v>0.48375042231361881</v>
      </c>
      <c r="Q84" s="18">
        <f t="shared" si="144"/>
        <v>0.52899281557490174</v>
      </c>
      <c r="R84" s="18">
        <f t="shared" si="144"/>
        <v>0.47155389059675246</v>
      </c>
      <c r="S84" s="18">
        <f t="shared" si="144"/>
        <v>0.60798768624875976</v>
      </c>
      <c r="T84" s="18">
        <f t="shared" si="144"/>
        <v>0.63232566908499432</v>
      </c>
      <c r="U84" s="18">
        <f t="shared" si="144"/>
        <v>0.50007175073315546</v>
      </c>
      <c r="V84" s="18">
        <f t="shared" si="144"/>
        <v>0.48122674331607812</v>
      </c>
      <c r="W84" s="194">
        <f t="shared" si="144"/>
        <v>0.42172429126574851</v>
      </c>
      <c r="X84" s="195">
        <f t="shared" ref="X84" si="145">L84/L82</f>
        <v>0.33838702050722724</v>
      </c>
      <c r="Y84" s="196">
        <f t="shared" ref="Y84" si="146">M84/M82</f>
        <v>0.34710721878769213</v>
      </c>
      <c r="AA84" s="103">
        <f t="shared" si="67"/>
        <v>-7.4416663872812233E-2</v>
      </c>
      <c r="AB84" s="106">
        <f t="shared" si="68"/>
        <v>0.87201982804648859</v>
      </c>
    </row>
    <row r="85" spans="1:28" ht="19.5" customHeight="1" thickBot="1" x14ac:dyDescent="0.3">
      <c r="A85" s="5" t="s">
        <v>11</v>
      </c>
      <c r="B85" s="6"/>
      <c r="C85" s="13">
        <v>49142172</v>
      </c>
      <c r="D85" s="14">
        <v>53572253</v>
      </c>
      <c r="E85" s="14">
        <v>64496107</v>
      </c>
      <c r="F85" s="36">
        <v>76521569</v>
      </c>
      <c r="G85" s="36">
        <v>70800142</v>
      </c>
      <c r="H85" s="36">
        <v>78006716</v>
      </c>
      <c r="I85" s="36">
        <v>87521320.315000027</v>
      </c>
      <c r="J85" s="36">
        <v>90589548.49999997</v>
      </c>
      <c r="K85" s="15">
        <v>98612214.141000003</v>
      </c>
      <c r="L85" s="14">
        <v>16993002.926000006</v>
      </c>
      <c r="M85" s="160">
        <v>18496852.507999994</v>
      </c>
      <c r="O85" s="134">
        <f t="shared" ref="O85:W85" si="147">C85/C94</f>
        <v>9.4140276056629085E-2</v>
      </c>
      <c r="P85" s="21">
        <f t="shared" si="147"/>
        <v>9.2729131568643222E-2</v>
      </c>
      <c r="Q85" s="21">
        <f t="shared" si="147"/>
        <v>0.10346594175346538</v>
      </c>
      <c r="R85" s="21">
        <f t="shared" si="147"/>
        <v>0.11194953379871024</v>
      </c>
      <c r="S85" s="21">
        <f t="shared" si="147"/>
        <v>0.13153830796022056</v>
      </c>
      <c r="T85" s="21">
        <f t="shared" si="147"/>
        <v>0.13451396630176549</v>
      </c>
      <c r="U85" s="21">
        <f t="shared" si="147"/>
        <v>0.12275408857438162</v>
      </c>
      <c r="V85" s="21">
        <f t="shared" si="147"/>
        <v>0.12005577005207277</v>
      </c>
      <c r="W85" s="191">
        <f t="shared" si="147"/>
        <v>0.10833338030337546</v>
      </c>
      <c r="X85" s="192">
        <f t="shared" ref="X85" si="148">L85/L94</f>
        <v>9.9150344165660848E-2</v>
      </c>
      <c r="Y85" s="193">
        <f t="shared" ref="Y85" si="149">M85/M94</f>
        <v>9.9394072618898752E-2</v>
      </c>
      <c r="AA85" s="102">
        <f t="shared" si="67"/>
        <v>8.8498165306558879E-2</v>
      </c>
      <c r="AB85" s="101">
        <f t="shared" si="68"/>
        <v>2.4372845323790415E-2</v>
      </c>
    </row>
    <row r="86" spans="1:28" ht="19.5" customHeight="1" x14ac:dyDescent="0.25">
      <c r="A86" s="24"/>
      <c r="B86" t="s">
        <v>36</v>
      </c>
      <c r="C86" s="10">
        <v>15620227</v>
      </c>
      <c r="D86" s="11">
        <v>15852269</v>
      </c>
      <c r="E86" s="11">
        <v>16954742</v>
      </c>
      <c r="F86" s="35">
        <v>23629836</v>
      </c>
      <c r="G86" s="35">
        <v>12564521</v>
      </c>
      <c r="H86" s="35">
        <v>12331357</v>
      </c>
      <c r="I86" s="35">
        <v>21081075.828999996</v>
      </c>
      <c r="J86" s="35">
        <v>23006404.597999994</v>
      </c>
      <c r="K86" s="12">
        <v>33852618.033</v>
      </c>
      <c r="L86" s="11">
        <v>6965321.4030000027</v>
      </c>
      <c r="M86" s="161">
        <v>9036684.6679999977</v>
      </c>
      <c r="O86" s="77">
        <f t="shared" ref="O86:W86" si="150">C86/C85</f>
        <v>0.31785788792567005</v>
      </c>
      <c r="P86" s="18">
        <f t="shared" si="150"/>
        <v>0.29590446756084721</v>
      </c>
      <c r="Q86" s="18">
        <f t="shared" si="150"/>
        <v>0.26288008359946441</v>
      </c>
      <c r="R86" s="18">
        <f t="shared" si="150"/>
        <v>0.30879967973474248</v>
      </c>
      <c r="S86" s="18">
        <f t="shared" si="150"/>
        <v>0.17746462994382131</v>
      </c>
      <c r="T86" s="18">
        <f t="shared" si="150"/>
        <v>0.15808070935840959</v>
      </c>
      <c r="U86" s="18">
        <f t="shared" si="150"/>
        <v>0.24086789085364119</v>
      </c>
      <c r="V86" s="18">
        <f t="shared" si="150"/>
        <v>0.25396312244563179</v>
      </c>
      <c r="W86" s="194">
        <f t="shared" si="150"/>
        <v>0.34329031477374661</v>
      </c>
      <c r="X86" s="195">
        <f t="shared" ref="X86" si="151">L86/L85</f>
        <v>0.40989349753731691</v>
      </c>
      <c r="Y86" s="339">
        <f t="shared" ref="Y86" si="152">M86/M85</f>
        <v>0.4885525612582779</v>
      </c>
      <c r="AA86" s="103">
        <f t="shared" si="67"/>
        <v>0.29738229510957631</v>
      </c>
      <c r="AB86" s="108">
        <f t="shared" si="68"/>
        <v>7.8659063720960987</v>
      </c>
    </row>
    <row r="87" spans="1:28" ht="19.5" customHeight="1" thickBot="1" x14ac:dyDescent="0.3">
      <c r="A87" s="203"/>
      <c r="B87" t="s">
        <v>35</v>
      </c>
      <c r="C87" s="10">
        <v>33521945</v>
      </c>
      <c r="D87" s="11">
        <v>37719984</v>
      </c>
      <c r="E87" s="11">
        <v>47541365</v>
      </c>
      <c r="F87" s="35">
        <v>52891733</v>
      </c>
      <c r="G87" s="35">
        <v>58235621</v>
      </c>
      <c r="H87" s="35">
        <v>65675359</v>
      </c>
      <c r="I87" s="35">
        <v>66440244.486000024</v>
      </c>
      <c r="J87" s="35">
        <v>67583143.90199998</v>
      </c>
      <c r="K87" s="12">
        <v>64759596.10800001</v>
      </c>
      <c r="L87" s="11">
        <v>10027681.523000002</v>
      </c>
      <c r="M87" s="161">
        <v>9460167.8399999961</v>
      </c>
      <c r="O87" s="77">
        <f t="shared" ref="O87:W87" si="153">C87/C85</f>
        <v>0.68214211207432995</v>
      </c>
      <c r="P87" s="18">
        <f t="shared" si="153"/>
        <v>0.70409553243915279</v>
      </c>
      <c r="Q87" s="18">
        <f t="shared" si="153"/>
        <v>0.73711991640053565</v>
      </c>
      <c r="R87" s="18">
        <f t="shared" si="153"/>
        <v>0.69120032026525746</v>
      </c>
      <c r="S87" s="18">
        <f t="shared" si="153"/>
        <v>0.82253537005617872</v>
      </c>
      <c r="T87" s="18">
        <f t="shared" si="153"/>
        <v>0.84191929064159043</v>
      </c>
      <c r="U87" s="18">
        <f t="shared" si="153"/>
        <v>0.75913210914635876</v>
      </c>
      <c r="V87" s="18">
        <f t="shared" si="153"/>
        <v>0.74603687755436821</v>
      </c>
      <c r="W87" s="194">
        <f t="shared" si="153"/>
        <v>0.65670968522625339</v>
      </c>
      <c r="X87" s="195">
        <f t="shared" ref="X87" si="154">L87/L85</f>
        <v>0.59010650246268292</v>
      </c>
      <c r="Y87" s="196">
        <f t="shared" ref="Y87" si="155">M87/M85</f>
        <v>0.51144743874172216</v>
      </c>
      <c r="AA87" s="103">
        <f t="shared" si="67"/>
        <v>-5.6594705535704087E-2</v>
      </c>
      <c r="AB87" s="106">
        <f t="shared" si="68"/>
        <v>-7.8659063720960765</v>
      </c>
    </row>
    <row r="88" spans="1:28" ht="19.5" customHeight="1" thickBot="1" x14ac:dyDescent="0.3">
      <c r="A88" s="5" t="s">
        <v>6</v>
      </c>
      <c r="B88" s="6"/>
      <c r="C88" s="13">
        <v>226269996</v>
      </c>
      <c r="D88" s="14">
        <v>240023988</v>
      </c>
      <c r="E88" s="14">
        <v>256594413</v>
      </c>
      <c r="F88" s="36">
        <v>271544791</v>
      </c>
      <c r="G88" s="36">
        <v>200033107</v>
      </c>
      <c r="H88" s="36">
        <v>212648099</v>
      </c>
      <c r="I88" s="36">
        <v>252771416.63200009</v>
      </c>
      <c r="J88" s="36">
        <v>272663456.42900026</v>
      </c>
      <c r="K88" s="15">
        <v>337695520.03300011</v>
      </c>
      <c r="L88" s="14">
        <v>62928637.71799998</v>
      </c>
      <c r="M88" s="160">
        <v>71428934.976000026</v>
      </c>
      <c r="O88" s="134">
        <f t="shared" ref="O88:W88" si="156">C88/C94</f>
        <v>0.43345906417755325</v>
      </c>
      <c r="P88" s="21">
        <f t="shared" si="156"/>
        <v>0.41546163762951022</v>
      </c>
      <c r="Q88" s="21">
        <f t="shared" si="156"/>
        <v>0.41163387721560685</v>
      </c>
      <c r="R88" s="21">
        <f t="shared" si="156"/>
        <v>0.39726462950489433</v>
      </c>
      <c r="S88" s="21">
        <f t="shared" si="156"/>
        <v>0.37163790477716485</v>
      </c>
      <c r="T88" s="21">
        <f t="shared" si="156"/>
        <v>0.36668816083759365</v>
      </c>
      <c r="U88" s="21">
        <f t="shared" si="156"/>
        <v>0.35452761401039484</v>
      </c>
      <c r="V88" s="21">
        <f t="shared" si="156"/>
        <v>0.36135317780774046</v>
      </c>
      <c r="W88" s="191">
        <f t="shared" si="156"/>
        <v>0.37098545567765262</v>
      </c>
      <c r="X88" s="192">
        <f t="shared" ref="X88" si="157">L88/L94</f>
        <v>0.36717442554366581</v>
      </c>
      <c r="Y88" s="193">
        <f t="shared" ref="Y88" si="158">M88/M94</f>
        <v>0.38382815384533781</v>
      </c>
      <c r="AA88" s="102">
        <f t="shared" si="67"/>
        <v>0.13507836123979272</v>
      </c>
      <c r="AB88" s="101">
        <f t="shared" si="68"/>
        <v>1.6653728301671999</v>
      </c>
    </row>
    <row r="89" spans="1:28" ht="19.5" customHeight="1" x14ac:dyDescent="0.25">
      <c r="A89" s="24"/>
      <c r="B89" t="s">
        <v>36</v>
      </c>
      <c r="C89" s="10">
        <v>104024643</v>
      </c>
      <c r="D89" s="11">
        <v>116913448</v>
      </c>
      <c r="E89" s="11">
        <v>134343737</v>
      </c>
      <c r="F89" s="35">
        <v>142506462</v>
      </c>
      <c r="G89" s="35">
        <v>69368984</v>
      </c>
      <c r="H89" s="35">
        <v>66475834</v>
      </c>
      <c r="I89" s="35">
        <v>105498156.94000003</v>
      </c>
      <c r="J89" s="35">
        <v>120729235.50100008</v>
      </c>
      <c r="K89" s="12">
        <v>177901407.50800017</v>
      </c>
      <c r="L89" s="11">
        <v>37165261.839999989</v>
      </c>
      <c r="M89" s="189">
        <v>45398131.609999999</v>
      </c>
      <c r="O89" s="77">
        <f t="shared" ref="O89:W89" si="159">C89/C88</f>
        <v>0.45973679603547613</v>
      </c>
      <c r="P89" s="18">
        <f t="shared" si="159"/>
        <v>0.48709068195300548</v>
      </c>
      <c r="Q89" s="18">
        <f t="shared" si="159"/>
        <v>0.52356454464189761</v>
      </c>
      <c r="R89" s="18">
        <f t="shared" si="159"/>
        <v>0.52479910027071741</v>
      </c>
      <c r="S89" s="18">
        <f t="shared" si="159"/>
        <v>0.34678751452878248</v>
      </c>
      <c r="T89" s="18">
        <f t="shared" si="159"/>
        <v>0.3126095850967377</v>
      </c>
      <c r="U89" s="18">
        <f t="shared" si="159"/>
        <v>0.41736584913629937</v>
      </c>
      <c r="V89" s="18">
        <f t="shared" si="159"/>
        <v>0.44277747037376519</v>
      </c>
      <c r="W89" s="194">
        <f t="shared" si="159"/>
        <v>0.526810090612441</v>
      </c>
      <c r="X89" s="195">
        <f t="shared" ref="X89" si="160">L89/L88</f>
        <v>0.59059377713764349</v>
      </c>
      <c r="Y89" s="196">
        <f t="shared" ref="Y89" si="161">M89/M88</f>
        <v>0.6355706076991583</v>
      </c>
      <c r="AA89" s="103">
        <f t="shared" si="67"/>
        <v>0.22152056416132096</v>
      </c>
      <c r="AB89" s="108">
        <f t="shared" si="68"/>
        <v>4.4976830561514802</v>
      </c>
    </row>
    <row r="90" spans="1:28" ht="19.5" customHeight="1" thickBot="1" x14ac:dyDescent="0.3">
      <c r="A90" s="203"/>
      <c r="B90" t="s">
        <v>35</v>
      </c>
      <c r="C90" s="10">
        <v>122245353</v>
      </c>
      <c r="D90" s="11">
        <v>123110540</v>
      </c>
      <c r="E90" s="11">
        <v>122250676</v>
      </c>
      <c r="F90" s="35">
        <v>129038329</v>
      </c>
      <c r="G90" s="35">
        <v>130664123</v>
      </c>
      <c r="H90" s="35">
        <v>146172265</v>
      </c>
      <c r="I90" s="35">
        <v>147273259.69200006</v>
      </c>
      <c r="J90" s="35">
        <v>151934220.92800015</v>
      </c>
      <c r="K90" s="12">
        <v>159794112.52499992</v>
      </c>
      <c r="L90" s="11">
        <v>25763375.877999987</v>
      </c>
      <c r="M90" s="161">
        <v>26030803.366000023</v>
      </c>
      <c r="O90" s="77">
        <f t="shared" ref="O90:W90" si="162">C90/C88</f>
        <v>0.54026320396452387</v>
      </c>
      <c r="P90" s="18">
        <f t="shared" si="162"/>
        <v>0.51290931804699458</v>
      </c>
      <c r="Q90" s="18">
        <f t="shared" si="162"/>
        <v>0.47643545535810244</v>
      </c>
      <c r="R90" s="18">
        <f t="shared" si="162"/>
        <v>0.47520089972928259</v>
      </c>
      <c r="S90" s="18">
        <f t="shared" si="162"/>
        <v>0.65321248547121757</v>
      </c>
      <c r="T90" s="18">
        <f t="shared" si="162"/>
        <v>0.68739041490326236</v>
      </c>
      <c r="U90" s="18">
        <f t="shared" si="162"/>
        <v>0.58263415086370063</v>
      </c>
      <c r="V90" s="18">
        <f t="shared" si="162"/>
        <v>0.55722252962623475</v>
      </c>
      <c r="W90" s="194">
        <f t="shared" si="162"/>
        <v>0.47318990938755895</v>
      </c>
      <c r="X90" s="195">
        <f t="shared" ref="X90" si="163">L90/L88</f>
        <v>0.40940622286235639</v>
      </c>
      <c r="Y90" s="196">
        <f t="shared" ref="Y90" si="164">M90/M88</f>
        <v>0.36442939230084165</v>
      </c>
      <c r="AA90" s="103">
        <f t="shared" si="67"/>
        <v>1.0380141533718744E-2</v>
      </c>
      <c r="AB90" s="106">
        <f t="shared" si="68"/>
        <v>-4.4976830561514749</v>
      </c>
    </row>
    <row r="91" spans="1:28" ht="19.5" customHeight="1" thickBot="1" x14ac:dyDescent="0.3">
      <c r="A91" s="5" t="s">
        <v>7</v>
      </c>
      <c r="B91" s="6"/>
      <c r="C91" s="13">
        <v>3893747</v>
      </c>
      <c r="D91" s="14">
        <v>5074930</v>
      </c>
      <c r="E91" s="14">
        <v>7528183</v>
      </c>
      <c r="F91" s="36">
        <v>6090350</v>
      </c>
      <c r="G91" s="36">
        <v>2930139</v>
      </c>
      <c r="H91" s="36">
        <v>2795978</v>
      </c>
      <c r="I91" s="36">
        <v>4266419.2560000001</v>
      </c>
      <c r="J91" s="36">
        <v>4891970.4979999997</v>
      </c>
      <c r="K91" s="15">
        <v>7229093.1620000014</v>
      </c>
      <c r="L91" s="14">
        <v>1033594.9310000001</v>
      </c>
      <c r="M91" s="160">
        <v>1668731.1089999997</v>
      </c>
      <c r="O91" s="134">
        <f t="shared" ref="O91:W91" si="165">C91/C94</f>
        <v>7.4591415592023761E-3</v>
      </c>
      <c r="P91" s="21">
        <f t="shared" si="165"/>
        <v>8.784283380272517E-3</v>
      </c>
      <c r="Q91" s="21">
        <f t="shared" si="165"/>
        <v>1.2076861379981093E-2</v>
      </c>
      <c r="R91" s="21">
        <f t="shared" si="165"/>
        <v>8.9100609420459595E-3</v>
      </c>
      <c r="S91" s="21">
        <f t="shared" si="165"/>
        <v>5.4438524452147669E-3</v>
      </c>
      <c r="T91" s="21">
        <f t="shared" si="165"/>
        <v>4.8213552596224878E-3</v>
      </c>
      <c r="U91" s="21">
        <f t="shared" si="165"/>
        <v>5.9839180369027451E-3</v>
      </c>
      <c r="V91" s="21">
        <f t="shared" si="165"/>
        <v>6.4831903341411624E-3</v>
      </c>
      <c r="W91" s="191">
        <f t="shared" si="165"/>
        <v>7.9417352666647616E-3</v>
      </c>
      <c r="X91" s="192">
        <f t="shared" ref="X91" si="166">L91/L94</f>
        <v>6.0307935909156944E-3</v>
      </c>
      <c r="Y91" s="193">
        <f t="shared" ref="Y91" si="167">M91/M94</f>
        <v>8.967038092433573E-3</v>
      </c>
      <c r="AA91" s="102">
        <f t="shared" si="67"/>
        <v>0.61449234990491608</v>
      </c>
      <c r="AB91" s="101">
        <f t="shared" si="68"/>
        <v>0.29362445015178784</v>
      </c>
    </row>
    <row r="92" spans="1:28" ht="19.5" customHeight="1" x14ac:dyDescent="0.25">
      <c r="A92" s="24"/>
      <c r="B92" t="s">
        <v>36</v>
      </c>
      <c r="C92" s="10">
        <v>3363918</v>
      </c>
      <c r="D92" s="11">
        <v>4425759</v>
      </c>
      <c r="E92" s="11">
        <v>6896252</v>
      </c>
      <c r="F92" s="35">
        <v>5370912</v>
      </c>
      <c r="G92" s="35">
        <v>2279028</v>
      </c>
      <c r="H92" s="35">
        <v>2016613</v>
      </c>
      <c r="I92" s="35">
        <v>3155897.2860000003</v>
      </c>
      <c r="J92" s="35">
        <v>3527727.1039999998</v>
      </c>
      <c r="K92" s="12">
        <v>5914248.7320000008</v>
      </c>
      <c r="L92" s="11">
        <v>837987.87000000011</v>
      </c>
      <c r="M92" s="161">
        <v>1461892.6009999998</v>
      </c>
      <c r="O92" s="77">
        <f t="shared" ref="O92:W92" si="168">C92/C91</f>
        <v>0.86392824187087658</v>
      </c>
      <c r="P92" s="18">
        <f t="shared" si="168"/>
        <v>0.87208276764408577</v>
      </c>
      <c r="Q92" s="18">
        <f t="shared" si="168"/>
        <v>0.91605796511588522</v>
      </c>
      <c r="R92" s="18">
        <f t="shared" si="168"/>
        <v>0.88187247038347549</v>
      </c>
      <c r="S92" s="18">
        <f t="shared" si="168"/>
        <v>0.77778835748065189</v>
      </c>
      <c r="T92" s="18">
        <f t="shared" si="168"/>
        <v>0.72125495980297416</v>
      </c>
      <c r="U92" s="18">
        <f t="shared" si="168"/>
        <v>0.73970631966414513</v>
      </c>
      <c r="V92" s="18">
        <f t="shared" si="168"/>
        <v>0.72112599727292959</v>
      </c>
      <c r="W92" s="194">
        <f t="shared" si="168"/>
        <v>0.81811765313642248</v>
      </c>
      <c r="X92" s="195">
        <f t="shared" ref="X92" si="169">L92/L91</f>
        <v>0.81075075434943289</v>
      </c>
      <c r="Y92" s="196">
        <f t="shared" ref="Y92" si="170">M92/M91</f>
        <v>0.87605042724711379</v>
      </c>
      <c r="AA92" s="103">
        <f t="shared" si="67"/>
        <v>0.74452716242778028</v>
      </c>
      <c r="AB92" s="108">
        <f t="shared" si="68"/>
        <v>6.5299672897680905</v>
      </c>
    </row>
    <row r="93" spans="1:28" ht="19.5" customHeight="1" thickBot="1" x14ac:dyDescent="0.3">
      <c r="A93" s="203"/>
      <c r="B93" t="s">
        <v>35</v>
      </c>
      <c r="C93" s="10">
        <v>529829</v>
      </c>
      <c r="D93" s="11">
        <v>649171</v>
      </c>
      <c r="E93" s="11">
        <v>631931</v>
      </c>
      <c r="F93" s="35">
        <v>719438</v>
      </c>
      <c r="G93" s="35">
        <v>651111</v>
      </c>
      <c r="H93" s="35">
        <v>779365</v>
      </c>
      <c r="I93" s="35">
        <v>1110521.9699999995</v>
      </c>
      <c r="J93" s="35">
        <v>1364243.3940000001</v>
      </c>
      <c r="K93" s="12">
        <v>1314844.4300000004</v>
      </c>
      <c r="L93" s="11">
        <v>195607.06099999996</v>
      </c>
      <c r="M93" s="161">
        <v>206838.508</v>
      </c>
      <c r="O93" s="77">
        <f t="shared" ref="O93:W93" si="171">C93/C91</f>
        <v>0.13607175812912345</v>
      </c>
      <c r="P93" s="18">
        <f t="shared" si="171"/>
        <v>0.12791723235591426</v>
      </c>
      <c r="Q93" s="18">
        <f t="shared" si="171"/>
        <v>8.3942034884114794E-2</v>
      </c>
      <c r="R93" s="18">
        <f t="shared" si="171"/>
        <v>0.11812752961652451</v>
      </c>
      <c r="S93" s="18">
        <f t="shared" si="171"/>
        <v>0.22221164251934805</v>
      </c>
      <c r="T93" s="18">
        <f t="shared" si="171"/>
        <v>0.2787450401970259</v>
      </c>
      <c r="U93" s="18">
        <f t="shared" si="171"/>
        <v>0.26029368033585482</v>
      </c>
      <c r="V93" s="18">
        <f t="shared" si="171"/>
        <v>0.27887400272707047</v>
      </c>
      <c r="W93" s="194">
        <f t="shared" si="171"/>
        <v>0.18188234686357749</v>
      </c>
      <c r="X93" s="195">
        <f t="shared" ref="X93" si="172">L93/L91</f>
        <v>0.18924924565056708</v>
      </c>
      <c r="Y93" s="196">
        <f t="shared" ref="Y93" si="173">M93/M91</f>
        <v>0.12394957275288623</v>
      </c>
      <c r="AA93" s="103">
        <f t="shared" si="67"/>
        <v>5.7418412927333164E-2</v>
      </c>
      <c r="AB93" s="106">
        <f t="shared" si="68"/>
        <v>-6.5299672897680852</v>
      </c>
    </row>
    <row r="94" spans="1:28" ht="19.5" customHeight="1" thickBot="1" x14ac:dyDescent="0.3">
      <c r="A94" s="480" t="s">
        <v>20</v>
      </c>
      <c r="B94" s="510"/>
      <c r="C94" s="215">
        <v>522010069</v>
      </c>
      <c r="D94" s="216">
        <v>577728402</v>
      </c>
      <c r="E94" s="211">
        <f t="shared" ref="E94:K94" si="174">E55+E58+E61+E64+E67+E70+E73+E76+E79+E82+E85+E88+E91</f>
        <v>623355917</v>
      </c>
      <c r="F94" s="211">
        <f t="shared" si="174"/>
        <v>683536290</v>
      </c>
      <c r="G94" s="211">
        <f t="shared" ref="G94" si="175">G55+G58+G61+G64+G67+G70+G73+G76+G79+G82+G85+G88+G91</f>
        <v>538247322</v>
      </c>
      <c r="H94" s="211">
        <f t="shared" si="174"/>
        <v>579915366</v>
      </c>
      <c r="I94" s="211">
        <f t="shared" ref="I94:J94" si="176">I55+I58+I61+I64+I67+I70+I73+I76+I79+I82+I85+I88+I91</f>
        <v>712980898.08200037</v>
      </c>
      <c r="J94" s="211">
        <f t="shared" si="176"/>
        <v>754562221.04700029</v>
      </c>
      <c r="K94" s="211">
        <f t="shared" si="174"/>
        <v>910266197.4070003</v>
      </c>
      <c r="L94" s="205">
        <f t="shared" ref="L94:M94" si="177">L55+L58+L61+L64+L67+L70+L73+L76+L79+L82+L85+L88+L91</f>
        <v>171386222.29699999</v>
      </c>
      <c r="M94" s="220">
        <f t="shared" si="177"/>
        <v>186096132.502</v>
      </c>
      <c r="O94" s="208">
        <f t="shared" ref="O94" si="178">O55+O58+O61+O64+O67+O70+O73+O76+O79+O82+O85+O88+O91</f>
        <v>0.99999999999999989</v>
      </c>
      <c r="P94" s="209">
        <f t="shared" ref="P94:Q94" si="179">P55+P58+P61+P64+P67+P70+P73+P76+P79+P82+P85+P88+P91</f>
        <v>1</v>
      </c>
      <c r="Q94" s="209">
        <f t="shared" si="179"/>
        <v>1</v>
      </c>
      <c r="R94" s="209">
        <f t="shared" ref="R94:T94" si="180">R55+R58+R61+R64+R67+R70+R73+R76+R79+R82+R85+R88+R91</f>
        <v>0.99999999999999989</v>
      </c>
      <c r="S94" s="209">
        <f t="shared" ref="S94" si="181">S55+S58+S61+S64+S67+S70+S73+S76+S79+S82+S85+S88+S91</f>
        <v>0.99999999999999989</v>
      </c>
      <c r="T94" s="209">
        <f t="shared" si="180"/>
        <v>0.99999999999999989</v>
      </c>
      <c r="U94" s="209">
        <f t="shared" ref="U94:V94" si="182">U55+U58+U61+U64+U67+U70+U73+U76+U79+U82+U85+U88+U91</f>
        <v>0.99999999999999978</v>
      </c>
      <c r="V94" s="209">
        <f t="shared" si="182"/>
        <v>0.99999999999999978</v>
      </c>
      <c r="W94" s="210">
        <f t="shared" ref="W94:Y94" si="183">W55+W58+W61+W64+W67+W70+W73+W76+W79+W82+W85+W88+W91</f>
        <v>0.99999999999999989</v>
      </c>
      <c r="X94" s="221">
        <f t="shared" si="183"/>
        <v>1</v>
      </c>
      <c r="Y94" s="222">
        <f t="shared" si="183"/>
        <v>1</v>
      </c>
      <c r="AA94" s="152">
        <f t="shared" si="67"/>
        <v>8.5829012436651975E-2</v>
      </c>
      <c r="AB94" s="155">
        <f t="shared" si="68"/>
        <v>0</v>
      </c>
    </row>
    <row r="95" spans="1:28" ht="19.5" customHeight="1" x14ac:dyDescent="0.25">
      <c r="A95" s="24"/>
      <c r="B95" t="s">
        <v>36</v>
      </c>
      <c r="C95" s="76">
        <f t="shared" ref="C95" si="184">C56+C59+C62+C65+C68+C71+C74+C77+C80+C83+C86+C89+C92</f>
        <v>251533440</v>
      </c>
      <c r="D95" s="11">
        <f t="shared" ref="D95:E95" si="185">D56+D59+D62+D65+D68+D71+D74+D77+D80+D83+D86+D89+D92</f>
        <v>288451381</v>
      </c>
      <c r="E95" s="11">
        <f t="shared" si="185"/>
        <v>313935902</v>
      </c>
      <c r="F95" s="11">
        <f t="shared" ref="F95:G95" si="186">F56+F59+F62+F65+F68+F71+F74+F77+F80+F83+F86+F89+F92</f>
        <v>351270523</v>
      </c>
      <c r="G95" s="11">
        <f t="shared" si="186"/>
        <v>187039707</v>
      </c>
      <c r="H95" s="11">
        <f t="shared" ref="H95:I95" si="187">H56+H59+H62+H65+H68+H71+H74+H77+H80+H83+H86+H89+H92</f>
        <v>187635137</v>
      </c>
      <c r="I95" s="11">
        <f t="shared" si="187"/>
        <v>310192923.5450002</v>
      </c>
      <c r="J95" s="11">
        <f t="shared" ref="J95" si="188">J56+J59+J62+J65+J68+J71+J74+J77+J80+J83+J86+J89+J92</f>
        <v>342401188.91100001</v>
      </c>
      <c r="K95" s="212">
        <f t="shared" ref="K95:M95" si="189">K56+K59+K62+K65+K68+K71+K74+K77+K80+K83+K86+K89+K92</f>
        <v>490919302.92600012</v>
      </c>
      <c r="L95" s="10">
        <f t="shared" si="189"/>
        <v>104091021.627</v>
      </c>
      <c r="M95" s="161">
        <f t="shared" si="189"/>
        <v>118841937.39799997</v>
      </c>
      <c r="O95" s="217">
        <f t="shared" ref="O95:V95" si="190">C95/C94</f>
        <v>0.4818555329437525</v>
      </c>
      <c r="P95" s="195">
        <f t="shared" si="190"/>
        <v>0.49928544278146808</v>
      </c>
      <c r="Q95" s="195">
        <f t="shared" si="190"/>
        <v>0.50362223801591022</v>
      </c>
      <c r="R95" s="195">
        <f t="shared" si="190"/>
        <v>0.51390179005711611</v>
      </c>
      <c r="S95" s="195">
        <f t="shared" si="190"/>
        <v>0.3474977010661281</v>
      </c>
      <c r="T95" s="195">
        <f t="shared" si="190"/>
        <v>0.32355607042148976</v>
      </c>
      <c r="U95" s="195">
        <f t="shared" si="190"/>
        <v>0.43506484448525118</v>
      </c>
      <c r="V95" s="195">
        <f t="shared" si="190"/>
        <v>0.45377462502150961</v>
      </c>
      <c r="W95" s="204">
        <f t="shared" ref="W95" si="191">K95/K94</f>
        <v>0.53931399883291409</v>
      </c>
      <c r="X95" s="218">
        <f t="shared" ref="X95" si="192">L95/L94</f>
        <v>0.60734766325975587</v>
      </c>
      <c r="Y95" s="196">
        <f t="shared" ref="Y95" si="193">M95/M94</f>
        <v>0.63860508974694974</v>
      </c>
      <c r="AA95" s="103">
        <f t="shared" si="67"/>
        <v>0.14171170135939709</v>
      </c>
      <c r="AB95" s="108">
        <f t="shared" si="68"/>
        <v>3.1257426487193873</v>
      </c>
    </row>
    <row r="96" spans="1:28" ht="19.5" customHeight="1" thickBot="1" x14ac:dyDescent="0.3">
      <c r="A96" s="31"/>
      <c r="B96" s="25" t="s">
        <v>35</v>
      </c>
      <c r="C96" s="214">
        <f t="shared" ref="C96" si="194">C57+C60+C63+C66+C69+C72+C75+C78+C81+C84+C87+C90+C93</f>
        <v>270476629</v>
      </c>
      <c r="D96" s="33">
        <f t="shared" ref="D96:E96" si="195">D57+D60+D63+D66+D69+D72+D75+D78+D81+D84+D87+D90+D93</f>
        <v>289277021</v>
      </c>
      <c r="E96" s="33">
        <f t="shared" si="195"/>
        <v>309420015</v>
      </c>
      <c r="F96" s="33">
        <f t="shared" ref="F96:G96" si="196">F57+F60+F63+F66+F69+F72+F75+F78+F81+F84+F87+F90+F93</f>
        <v>332265767</v>
      </c>
      <c r="G96" s="33">
        <f t="shared" si="196"/>
        <v>351207615</v>
      </c>
      <c r="H96" s="33">
        <f t="shared" ref="H96:I96" si="197">H57+H60+H63+H66+H69+H72+H75+H78+H81+H84+H87+H90+H93</f>
        <v>392280229</v>
      </c>
      <c r="I96" s="33">
        <f t="shared" si="197"/>
        <v>402787974.53700018</v>
      </c>
      <c r="J96" s="33">
        <f t="shared" ref="J96" si="198">J57+J60+J63+J66+J69+J72+J75+J78+J81+J84+J87+J90+J93</f>
        <v>412161032.1360001</v>
      </c>
      <c r="K96" s="213">
        <f t="shared" ref="K96:M96" si="199">K57+K60+K63+K66+K69+K72+K75+K78+K81+K84+K87+K90+K93</f>
        <v>419346894.48100007</v>
      </c>
      <c r="L96" s="32">
        <f t="shared" si="199"/>
        <v>67295200.670000002</v>
      </c>
      <c r="M96" s="162">
        <f t="shared" si="199"/>
        <v>67254195.104000032</v>
      </c>
      <c r="N96" s="219"/>
      <c r="O96" s="206">
        <f t="shared" ref="O96:V96" si="200">C96/C94</f>
        <v>0.5181444670562475</v>
      </c>
      <c r="P96" s="207">
        <f t="shared" si="200"/>
        <v>0.50071455721853186</v>
      </c>
      <c r="Q96" s="207">
        <f t="shared" si="200"/>
        <v>0.49637776198408973</v>
      </c>
      <c r="R96" s="207">
        <f t="shared" si="200"/>
        <v>0.48609820994288394</v>
      </c>
      <c r="S96" s="207">
        <f t="shared" si="200"/>
        <v>0.6525022989338719</v>
      </c>
      <c r="T96" s="207">
        <f t="shared" si="200"/>
        <v>0.67644392957851029</v>
      </c>
      <c r="U96" s="207">
        <f t="shared" si="200"/>
        <v>0.56493515551474882</v>
      </c>
      <c r="V96" s="207">
        <f t="shared" si="200"/>
        <v>0.54622537497849011</v>
      </c>
      <c r="W96" s="197">
        <f t="shared" ref="W96" si="201">K96/K94</f>
        <v>0.46068600116708575</v>
      </c>
      <c r="X96" s="199">
        <f t="shared" ref="X96" si="202">L96/L94</f>
        <v>0.39265233674024425</v>
      </c>
      <c r="Y96" s="198">
        <f t="shared" ref="Y96" si="203">M96/M94</f>
        <v>0.36139491025305021</v>
      </c>
      <c r="Z96" s="219"/>
      <c r="AA96" s="105">
        <f t="shared" si="67"/>
        <v>-6.0933863918545376E-4</v>
      </c>
      <c r="AB96" s="106">
        <f t="shared" si="68"/>
        <v>-3.1257426487194042</v>
      </c>
    </row>
    <row r="99" spans="1:15" x14ac:dyDescent="0.25">
      <c r="A99" s="1" t="s">
        <v>26</v>
      </c>
      <c r="O99" s="1" t="str">
        <f>AA3</f>
        <v>VARIAÇÃO (JAN-MAR)</v>
      </c>
    </row>
    <row r="100" spans="1:15" ht="15.75" thickBot="1" x14ac:dyDescent="0.3"/>
    <row r="101" spans="1:15" ht="24" customHeight="1" x14ac:dyDescent="0.25">
      <c r="A101" s="480" t="s">
        <v>25</v>
      </c>
      <c r="B101" s="510"/>
      <c r="C101" s="482">
        <v>2016</v>
      </c>
      <c r="D101" s="484">
        <v>2017</v>
      </c>
      <c r="E101" s="484">
        <v>2018</v>
      </c>
      <c r="F101" s="484">
        <v>2019</v>
      </c>
      <c r="G101" s="484">
        <v>2020</v>
      </c>
      <c r="H101" s="484">
        <v>2021</v>
      </c>
      <c r="I101" s="484">
        <v>2022</v>
      </c>
      <c r="J101" s="484">
        <v>2023</v>
      </c>
      <c r="K101" s="488">
        <v>2024</v>
      </c>
      <c r="L101" s="496" t="str">
        <f>L5</f>
        <v>janeiro - março</v>
      </c>
      <c r="M101" s="497"/>
      <c r="O101" s="499" t="s">
        <v>95</v>
      </c>
    </row>
    <row r="102" spans="1:15" ht="20.25" customHeight="1" thickBot="1" x14ac:dyDescent="0.3">
      <c r="A102" s="511"/>
      <c r="B102" s="512"/>
      <c r="C102" s="513"/>
      <c r="D102" s="498"/>
      <c r="E102" s="498"/>
      <c r="F102" s="498"/>
      <c r="G102" s="498"/>
      <c r="H102" s="498"/>
      <c r="I102" s="498"/>
      <c r="J102" s="498"/>
      <c r="K102" s="518"/>
      <c r="L102" s="166">
        <v>2024</v>
      </c>
      <c r="M102" s="168">
        <v>2025</v>
      </c>
      <c r="O102" s="500"/>
    </row>
    <row r="103" spans="1:15" ht="20.100000000000001" customHeight="1" thickBot="1" x14ac:dyDescent="0.3">
      <c r="A103" s="5" t="s">
        <v>10</v>
      </c>
      <c r="B103" s="6"/>
      <c r="C103" s="39">
        <f>C55/C7</f>
        <v>4.4284264738846284</v>
      </c>
      <c r="D103" s="151">
        <f t="shared" ref="D103:M103" si="204">D55/D7</f>
        <v>4.6757027816022907</v>
      </c>
      <c r="E103" s="151">
        <f t="shared" si="204"/>
        <v>4.7856998097440906</v>
      </c>
      <c r="F103" s="151">
        <f t="shared" ref="F103:G122" si="205">F55/F7</f>
        <v>4.8555469169707486</v>
      </c>
      <c r="G103" s="151">
        <f t="shared" si="205"/>
        <v>4.2096385053430767</v>
      </c>
      <c r="H103" s="151">
        <f t="shared" ref="H103:I103" si="206">H55/H7</f>
        <v>4.2433703704684378</v>
      </c>
      <c r="I103" s="151">
        <f t="shared" si="206"/>
        <v>4.9558016265683884</v>
      </c>
      <c r="J103" s="420"/>
      <c r="K103" s="135">
        <f t="shared" si="204"/>
        <v>6.5968685260635285</v>
      </c>
      <c r="L103" s="151">
        <f t="shared" si="204"/>
        <v>7.1448544905248985</v>
      </c>
      <c r="M103" s="163">
        <f t="shared" si="204"/>
        <v>7.5345067858935391</v>
      </c>
      <c r="O103" s="23">
        <f>(M103-L103)/L103</f>
        <v>5.453607150227837E-2</v>
      </c>
    </row>
    <row r="104" spans="1:15" ht="20.100000000000001" customHeight="1" x14ac:dyDescent="0.25">
      <c r="A104" s="24"/>
      <c r="B104" t="s">
        <v>36</v>
      </c>
      <c r="C104" s="40">
        <f t="shared" ref="C104:M104" si="207">C56/C8</f>
        <v>8.3407750570927028</v>
      </c>
      <c r="D104" s="28">
        <f t="shared" si="207"/>
        <v>8.3926113663102786</v>
      </c>
      <c r="E104" s="28">
        <f t="shared" si="207"/>
        <v>8.7688624445989944</v>
      </c>
      <c r="F104" s="28">
        <f t="shared" si="205"/>
        <v>8.861632720002369</v>
      </c>
      <c r="G104" s="28">
        <f t="shared" si="205"/>
        <v>8.7098588037958002</v>
      </c>
      <c r="H104" s="28">
        <f t="shared" ref="H104:I104" si="208">H56/H8</f>
        <v>8.7108279571319205</v>
      </c>
      <c r="I104" s="28">
        <f t="shared" si="208"/>
        <v>9.5577571219594333</v>
      </c>
      <c r="J104" s="421"/>
      <c r="K104" s="136">
        <f t="shared" si="207"/>
        <v>11.951294244152768</v>
      </c>
      <c r="L104" s="28">
        <f t="shared" si="207"/>
        <v>11.406014143280247</v>
      </c>
      <c r="M104" s="164">
        <f t="shared" si="207"/>
        <v>11.532889118794433</v>
      </c>
      <c r="O104" s="30">
        <f t="shared" ref="O104:O144" si="209">(M104-L104)/L104</f>
        <v>1.112351553491042E-2</v>
      </c>
    </row>
    <row r="105" spans="1:15" ht="20.100000000000001" customHeight="1" thickBot="1" x14ac:dyDescent="0.3">
      <c r="A105" s="24"/>
      <c r="B105" t="s">
        <v>35</v>
      </c>
      <c r="C105" s="40">
        <f t="shared" ref="C105:M105" si="210">C57/C9</f>
        <v>3.1072184101681737</v>
      </c>
      <c r="D105" s="28">
        <f t="shared" si="210"/>
        <v>3.1804030646425181</v>
      </c>
      <c r="E105" s="28">
        <f t="shared" si="210"/>
        <v>3.2743204425841306</v>
      </c>
      <c r="F105" s="28">
        <f t="shared" si="205"/>
        <v>3.2864474761518645</v>
      </c>
      <c r="G105" s="28">
        <f t="shared" si="205"/>
        <v>3.2743548290191482</v>
      </c>
      <c r="H105" s="28">
        <f t="shared" ref="H105:I105" si="211">H57/H9</f>
        <v>3.3284059883369497</v>
      </c>
      <c r="I105" s="28">
        <f t="shared" si="211"/>
        <v>3.5165861951034327</v>
      </c>
      <c r="J105" s="421"/>
      <c r="K105" s="136">
        <f t="shared" si="210"/>
        <v>3.8566030767866182</v>
      </c>
      <c r="L105" s="28">
        <f t="shared" si="210"/>
        <v>3.7886533232038389</v>
      </c>
      <c r="M105" s="164">
        <f t="shared" si="210"/>
        <v>3.8820040281182711</v>
      </c>
      <c r="O105" s="30">
        <f t="shared" si="209"/>
        <v>2.4639547868552686E-2</v>
      </c>
    </row>
    <row r="106" spans="1:15" ht="20.100000000000001" customHeight="1" thickBot="1" x14ac:dyDescent="0.3">
      <c r="A106" s="5" t="s">
        <v>17</v>
      </c>
      <c r="B106" s="6"/>
      <c r="C106" s="39">
        <f t="shared" ref="C106:M106" si="212">C58/C10</f>
        <v>4.5605208350719852</v>
      </c>
      <c r="D106" s="151">
        <f t="shared" si="212"/>
        <v>5.2979740105632986</v>
      </c>
      <c r="E106" s="151">
        <f t="shared" si="212"/>
        <v>5.4536789402752657</v>
      </c>
      <c r="F106" s="151">
        <f t="shared" si="205"/>
        <v>6.4971067216215594</v>
      </c>
      <c r="G106" s="151">
        <f t="shared" si="205"/>
        <v>6.3082842651431239</v>
      </c>
      <c r="H106" s="151">
        <f t="shared" ref="H106:I106" si="213">H58/H10</f>
        <v>6.1706281691180669</v>
      </c>
      <c r="I106" s="151">
        <f t="shared" si="213"/>
        <v>6.4973381136516473</v>
      </c>
      <c r="J106" s="420"/>
      <c r="K106" s="135">
        <f t="shared" si="212"/>
        <v>9.3580131015380363</v>
      </c>
      <c r="L106" s="151">
        <f t="shared" si="212"/>
        <v>8.4135822572352428</v>
      </c>
      <c r="M106" s="163">
        <f t="shared" si="212"/>
        <v>10.363347428271975</v>
      </c>
      <c r="O106" s="23">
        <f t="shared" si="209"/>
        <v>0.23174019239664959</v>
      </c>
    </row>
    <row r="107" spans="1:15" ht="20.100000000000001" customHeight="1" x14ac:dyDescent="0.25">
      <c r="A107" s="24"/>
      <c r="B107" t="s">
        <v>36</v>
      </c>
      <c r="C107" s="40">
        <f t="shared" ref="C107:M107" si="214">C59/C11</f>
        <v>5.2730976957792945</v>
      </c>
      <c r="D107" s="28">
        <f t="shared" si="214"/>
        <v>6.1131859492436869</v>
      </c>
      <c r="E107" s="28">
        <f t="shared" si="214"/>
        <v>5.6729808754556217</v>
      </c>
      <c r="F107" s="28">
        <f t="shared" si="205"/>
        <v>6.9424964576496411</v>
      </c>
      <c r="G107" s="28">
        <f t="shared" si="205"/>
        <v>6.4647493741631248</v>
      </c>
      <c r="H107" s="28">
        <f t="shared" ref="H107:I107" si="215">H59/H11</f>
        <v>5.5641234748813355</v>
      </c>
      <c r="I107" s="28">
        <f t="shared" si="215"/>
        <v>5.734885557679517</v>
      </c>
      <c r="J107" s="421"/>
      <c r="K107" s="136">
        <f t="shared" si="214"/>
        <v>9.3800136000649239</v>
      </c>
      <c r="L107" s="28">
        <f t="shared" si="214"/>
        <v>8.34424774744007</v>
      </c>
      <c r="M107" s="164">
        <f t="shared" si="214"/>
        <v>10.882470075760375</v>
      </c>
      <c r="O107" s="30">
        <f t="shared" si="209"/>
        <v>0.30418827498248791</v>
      </c>
    </row>
    <row r="108" spans="1:15" ht="20.100000000000001" customHeight="1" thickBot="1" x14ac:dyDescent="0.3">
      <c r="A108" s="24"/>
      <c r="B108" t="s">
        <v>35</v>
      </c>
      <c r="C108" s="40">
        <f t="shared" ref="C108:M108" si="216">C60/C12</f>
        <v>3.0683299669482187</v>
      </c>
      <c r="D108" s="28">
        <f t="shared" si="216"/>
        <v>3.4523042163670796</v>
      </c>
      <c r="E108" s="28">
        <f t="shared" si="216"/>
        <v>4.9327896800144559</v>
      </c>
      <c r="F108" s="28">
        <f t="shared" si="205"/>
        <v>5.4892722757062522</v>
      </c>
      <c r="G108" s="28">
        <f t="shared" si="205"/>
        <v>6.1064703183012803</v>
      </c>
      <c r="H108" s="28">
        <f t="shared" ref="H108:I108" si="217">H60/H12</f>
        <v>6.8455806236617081</v>
      </c>
      <c r="I108" s="28">
        <f t="shared" si="217"/>
        <v>7.9160371904612088</v>
      </c>
      <c r="J108" s="421"/>
      <c r="K108" s="136">
        <f t="shared" si="216"/>
        <v>9.330455011288521</v>
      </c>
      <c r="L108" s="28">
        <f t="shared" si="216"/>
        <v>8.5730178373955983</v>
      </c>
      <c r="M108" s="164">
        <f t="shared" si="216"/>
        <v>9.4382695301192534</v>
      </c>
      <c r="O108" s="30">
        <f t="shared" si="209"/>
        <v>0.10092731744350486</v>
      </c>
    </row>
    <row r="109" spans="1:15" ht="20.100000000000001" customHeight="1" thickBot="1" x14ac:dyDescent="0.3">
      <c r="A109" s="5" t="s">
        <v>14</v>
      </c>
      <c r="B109" s="6"/>
      <c r="C109" s="39">
        <f t="shared" ref="C109:M109" si="218">C61/C13</f>
        <v>7.1257605298372049</v>
      </c>
      <c r="D109" s="151">
        <f t="shared" si="218"/>
        <v>7.7304463913273862</v>
      </c>
      <c r="E109" s="151">
        <f t="shared" si="218"/>
        <v>8.490370157118889</v>
      </c>
      <c r="F109" s="151">
        <f t="shared" si="205"/>
        <v>9.6136950596966457</v>
      </c>
      <c r="G109" s="151">
        <f t="shared" si="205"/>
        <v>8.2568996585562786</v>
      </c>
      <c r="H109" s="151">
        <f t="shared" ref="H109:I109" si="219">H61/H13</f>
        <v>8.2317228300198551</v>
      </c>
      <c r="I109" s="151">
        <f t="shared" si="219"/>
        <v>9.362646083599552</v>
      </c>
      <c r="J109" s="420"/>
      <c r="K109" s="135">
        <f t="shared" si="218"/>
        <v>10.560721092624046</v>
      </c>
      <c r="L109" s="151">
        <f t="shared" si="218"/>
        <v>10.682079301862338</v>
      </c>
      <c r="M109" s="163">
        <f t="shared" si="218"/>
        <v>10.803611138897068</v>
      </c>
      <c r="O109" s="23">
        <f t="shared" si="209"/>
        <v>1.1377170455338441E-2</v>
      </c>
    </row>
    <row r="110" spans="1:15" ht="20.100000000000001" customHeight="1" x14ac:dyDescent="0.25">
      <c r="A110" s="24"/>
      <c r="B110" t="s">
        <v>36</v>
      </c>
      <c r="C110" s="40">
        <f t="shared" ref="C110:M110" si="220">C62/C14</f>
        <v>13.142143378334337</v>
      </c>
      <c r="D110" s="28">
        <f t="shared" si="220"/>
        <v>14.005606159422275</v>
      </c>
      <c r="E110" s="28">
        <f t="shared" si="220"/>
        <v>15.710852034383059</v>
      </c>
      <c r="F110" s="28">
        <f t="shared" si="205"/>
        <v>16.516943049386594</v>
      </c>
      <c r="G110" s="28">
        <f t="shared" si="205"/>
        <v>16.82118789067847</v>
      </c>
      <c r="H110" s="28">
        <f t="shared" ref="H110:I110" si="221">H62/H14</f>
        <v>16.08776306488986</v>
      </c>
      <c r="I110" s="28">
        <f t="shared" si="221"/>
        <v>16.898197307303679</v>
      </c>
      <c r="J110" s="421"/>
      <c r="K110" s="136">
        <f t="shared" si="220"/>
        <v>17.721094721307246</v>
      </c>
      <c r="L110" s="28">
        <f t="shared" si="220"/>
        <v>17.310423979003403</v>
      </c>
      <c r="M110" s="164">
        <f t="shared" si="220"/>
        <v>17.206018293606984</v>
      </c>
      <c r="O110" s="30">
        <f t="shared" si="209"/>
        <v>-6.0313765580240538E-3</v>
      </c>
    </row>
    <row r="111" spans="1:15" ht="20.100000000000001" customHeight="1" thickBot="1" x14ac:dyDescent="0.3">
      <c r="A111" s="24"/>
      <c r="B111" t="s">
        <v>35</v>
      </c>
      <c r="C111" s="40">
        <f t="shared" ref="C111:M111" si="222">C63/C15</f>
        <v>4.6082630427651941</v>
      </c>
      <c r="D111" s="28">
        <f t="shared" si="222"/>
        <v>4.758014830125072</v>
      </c>
      <c r="E111" s="28">
        <f t="shared" si="222"/>
        <v>5.2158887373037963</v>
      </c>
      <c r="F111" s="28">
        <f t="shared" si="205"/>
        <v>5.8826120227282956</v>
      </c>
      <c r="G111" s="28">
        <f t="shared" si="205"/>
        <v>5.9330299758527998</v>
      </c>
      <c r="H111" s="28">
        <f t="shared" ref="H111:I111" si="223">H63/H15</f>
        <v>6.1938970060852334</v>
      </c>
      <c r="I111" s="28">
        <f t="shared" si="223"/>
        <v>6.4148206718674237</v>
      </c>
      <c r="J111" s="421"/>
      <c r="K111" s="136">
        <f t="shared" si="222"/>
        <v>6.7762504089568818</v>
      </c>
      <c r="L111" s="28">
        <f t="shared" si="222"/>
        <v>6.3975179305441392</v>
      </c>
      <c r="M111" s="164">
        <f t="shared" si="222"/>
        <v>6.4731864400960681</v>
      </c>
      <c r="O111" s="30">
        <f t="shared" si="209"/>
        <v>1.1827791711322796E-2</v>
      </c>
    </row>
    <row r="112" spans="1:15" ht="20.100000000000001" customHeight="1" thickBot="1" x14ac:dyDescent="0.3">
      <c r="A112" s="5" t="s">
        <v>8</v>
      </c>
      <c r="B112" s="6"/>
      <c r="C112" s="39">
        <f t="shared" ref="C112:E112" si="224">C64/C16</f>
        <v>3.5011749527715064</v>
      </c>
      <c r="D112" s="151">
        <f t="shared" si="224"/>
        <v>2.6659959758551306</v>
      </c>
      <c r="E112" s="151">
        <f t="shared" si="224"/>
        <v>2.6054427545742298</v>
      </c>
      <c r="F112" s="151">
        <f t="shared" si="205"/>
        <v>2.2210337066591532</v>
      </c>
      <c r="G112" s="151">
        <f t="shared" si="205"/>
        <v>2.3451729345858459</v>
      </c>
      <c r="H112" s="151"/>
      <c r="I112" s="151"/>
      <c r="J112" s="420"/>
      <c r="K112" s="135"/>
      <c r="L112" s="151"/>
      <c r="M112" s="163"/>
      <c r="O112" s="23"/>
    </row>
    <row r="113" spans="1:15" ht="20.100000000000001" customHeight="1" x14ac:dyDescent="0.25">
      <c r="A113" s="24"/>
      <c r="B113" t="s">
        <v>36</v>
      </c>
      <c r="C113" s="40">
        <f t="shared" ref="C113:E113" si="225">C65/C17</f>
        <v>6.3988203266787655</v>
      </c>
      <c r="D113" s="28">
        <f t="shared" si="225"/>
        <v>3.142810838843511</v>
      </c>
      <c r="E113" s="28">
        <f t="shared" si="225"/>
        <v>3.4584985053288277</v>
      </c>
      <c r="F113" s="28">
        <f t="shared" si="205"/>
        <v>2.8007500021904268</v>
      </c>
      <c r="G113" s="28">
        <f t="shared" si="205"/>
        <v>3.0593498746433818</v>
      </c>
      <c r="H113" s="28"/>
      <c r="I113" s="28"/>
      <c r="J113" s="421"/>
      <c r="K113" s="136"/>
      <c r="L113" s="28"/>
      <c r="M113" s="164"/>
      <c r="O113" s="30"/>
    </row>
    <row r="114" spans="1:15" ht="20.100000000000001" customHeight="1" thickBot="1" x14ac:dyDescent="0.3">
      <c r="A114" s="203"/>
      <c r="B114" t="s">
        <v>35</v>
      </c>
      <c r="C114" s="40">
        <f t="shared" ref="C114:E114" si="226">C66/C18</f>
        <v>1.8313554028732042</v>
      </c>
      <c r="D114" s="28">
        <f t="shared" si="226"/>
        <v>2.1490453320838703</v>
      </c>
      <c r="E114" s="28">
        <f t="shared" si="226"/>
        <v>1.8330268616317045</v>
      </c>
      <c r="F114" s="28">
        <f t="shared" si="205"/>
        <v>1.8614387112903401</v>
      </c>
      <c r="G114" s="28">
        <f t="shared" si="205"/>
        <v>2.1099038803844783</v>
      </c>
      <c r="H114" s="28"/>
      <c r="I114" s="28"/>
      <c r="J114" s="421"/>
      <c r="K114" s="136"/>
      <c r="L114" s="28"/>
      <c r="M114" s="164"/>
      <c r="O114" s="30"/>
    </row>
    <row r="115" spans="1:15" ht="20.100000000000001" customHeight="1" thickBot="1" x14ac:dyDescent="0.3">
      <c r="A115" s="5" t="s">
        <v>15</v>
      </c>
      <c r="B115" s="6"/>
      <c r="C115" s="39">
        <f t="shared" ref="C115:M115" si="227">C67/C19</f>
        <v>10.028136994390316</v>
      </c>
      <c r="D115" s="151">
        <f t="shared" si="227"/>
        <v>6.7565890903751562</v>
      </c>
      <c r="E115" s="151">
        <f t="shared" si="227"/>
        <v>7.4121746431570106</v>
      </c>
      <c r="F115" s="151">
        <f t="shared" si="205"/>
        <v>8.079265819361817</v>
      </c>
      <c r="G115" s="151">
        <f t="shared" si="205"/>
        <v>8.3095723762794709</v>
      </c>
      <c r="H115" s="151">
        <f t="shared" ref="H115:I115" si="228">H67/H19</f>
        <v>7.0151195176445382</v>
      </c>
      <c r="I115" s="151">
        <f t="shared" si="228"/>
        <v>8.2563273550490202</v>
      </c>
      <c r="J115" s="420"/>
      <c r="K115" s="135">
        <f t="shared" si="227"/>
        <v>10.312610324096557</v>
      </c>
      <c r="L115" s="151">
        <f t="shared" si="227"/>
        <v>10.336022567137929</v>
      </c>
      <c r="M115" s="163">
        <f t="shared" si="227"/>
        <v>14.922563253762286</v>
      </c>
      <c r="O115" s="23">
        <f t="shared" si="209"/>
        <v>0.44374329262850881</v>
      </c>
    </row>
    <row r="116" spans="1:15" ht="20.100000000000001" customHeight="1" x14ac:dyDescent="0.25">
      <c r="A116" s="24"/>
      <c r="B116" t="s">
        <v>36</v>
      </c>
      <c r="C116" s="40">
        <f t="shared" ref="C116:M116" si="229">C68/C20</f>
        <v>13.75466297322253</v>
      </c>
      <c r="D116" s="28">
        <f t="shared" si="229"/>
        <v>10.495685902002691</v>
      </c>
      <c r="E116" s="28">
        <f t="shared" si="229"/>
        <v>12.950920856147336</v>
      </c>
      <c r="F116" s="28">
        <f t="shared" si="205"/>
        <v>10.068164450557848</v>
      </c>
      <c r="G116" s="28">
        <f t="shared" si="205"/>
        <v>9.1511891531451433</v>
      </c>
      <c r="H116" s="28">
        <f t="shared" ref="H116:I116" si="230">H68/H20</f>
        <v>8.5774050780340083</v>
      </c>
      <c r="I116" s="28">
        <f t="shared" si="230"/>
        <v>9.5351365824242205</v>
      </c>
      <c r="J116" s="421"/>
      <c r="K116" s="136">
        <f t="shared" si="229"/>
        <v>11.790272609050776</v>
      </c>
      <c r="L116" s="28">
        <f t="shared" si="229"/>
        <v>11.200092175933865</v>
      </c>
      <c r="M116" s="164">
        <f t="shared" si="229"/>
        <v>21.59724132904531</v>
      </c>
      <c r="O116" s="30">
        <f t="shared" si="209"/>
        <v>0.92830924869102971</v>
      </c>
    </row>
    <row r="117" spans="1:15" ht="20.100000000000001" customHeight="1" thickBot="1" x14ac:dyDescent="0.3">
      <c r="A117" s="203"/>
      <c r="B117" t="s">
        <v>35</v>
      </c>
      <c r="C117" s="40">
        <f t="shared" ref="C117:M117" si="231">C69/C21</f>
        <v>3.4174447174447176</v>
      </c>
      <c r="D117" s="28">
        <f t="shared" si="231"/>
        <v>3.5232390991854334</v>
      </c>
      <c r="E117" s="28">
        <f t="shared" si="231"/>
        <v>3.3732123411978221</v>
      </c>
      <c r="F117" s="28">
        <f t="shared" si="205"/>
        <v>4.1576092415871422</v>
      </c>
      <c r="G117" s="28">
        <f t="shared" si="205"/>
        <v>4.2929882253102791</v>
      </c>
      <c r="H117" s="28">
        <f t="shared" ref="H117:I117" si="232">H69/H21</f>
        <v>4.0231084939329049</v>
      </c>
      <c r="I117" s="28">
        <f t="shared" si="232"/>
        <v>4.6093134805722977</v>
      </c>
      <c r="J117" s="421"/>
      <c r="K117" s="136">
        <f t="shared" si="231"/>
        <v>6.7963565196361921</v>
      </c>
      <c r="L117" s="28">
        <f t="shared" si="231"/>
        <v>6.262008067059412</v>
      </c>
      <c r="M117" s="164">
        <f t="shared" si="231"/>
        <v>7.4213582657010448</v>
      </c>
      <c r="O117" s="30">
        <f t="shared" si="209"/>
        <v>0.18514032339566344</v>
      </c>
    </row>
    <row r="118" spans="1:15" ht="20.100000000000001" customHeight="1" thickBot="1" x14ac:dyDescent="0.3">
      <c r="A118" s="5" t="s">
        <v>18</v>
      </c>
      <c r="B118" s="6"/>
      <c r="C118" s="39">
        <f t="shared" ref="C118:M118" si="233">C70/C22</f>
        <v>2.5565231547833585</v>
      </c>
      <c r="D118" s="151">
        <f t="shared" si="233"/>
        <v>3.3287498623254157</v>
      </c>
      <c r="E118" s="151">
        <f t="shared" si="233"/>
        <v>3.2278217788349703</v>
      </c>
      <c r="F118" s="151">
        <f t="shared" si="205"/>
        <v>3.3963630686523398</v>
      </c>
      <c r="G118" s="151">
        <f t="shared" si="205"/>
        <v>3.9098788122451325</v>
      </c>
      <c r="H118" s="151">
        <f t="shared" ref="H118:I118" si="234">H70/H22</f>
        <v>5.4860148948133372</v>
      </c>
      <c r="I118" s="151">
        <f t="shared" si="234"/>
        <v>7.8619032430587099</v>
      </c>
      <c r="J118" s="420"/>
      <c r="K118" s="135">
        <f t="shared" si="233"/>
        <v>7.8970113412956051</v>
      </c>
      <c r="L118" s="151">
        <f t="shared" si="233"/>
        <v>6.405331164898687</v>
      </c>
      <c r="M118" s="163">
        <f t="shared" si="233"/>
        <v>7.8650548333247094</v>
      </c>
      <c r="O118" s="23">
        <f t="shared" si="209"/>
        <v>0.22789199041344349</v>
      </c>
    </row>
    <row r="119" spans="1:15" ht="20.100000000000001" customHeight="1" x14ac:dyDescent="0.25">
      <c r="A119" s="24"/>
      <c r="B119" t="s">
        <v>36</v>
      </c>
      <c r="C119" s="40">
        <f t="shared" ref="C119:M119" si="235">C71/C23</f>
        <v>21.465735798703776</v>
      </c>
      <c r="D119" s="28">
        <f t="shared" si="235"/>
        <v>14.720789007092199</v>
      </c>
      <c r="E119" s="28">
        <f t="shared" si="235"/>
        <v>12.061285530956013</v>
      </c>
      <c r="F119" s="28">
        <f t="shared" si="205"/>
        <v>11.294826300496284</v>
      </c>
      <c r="G119" s="28">
        <f t="shared" si="205"/>
        <v>13.343641876226146</v>
      </c>
      <c r="H119" s="28">
        <f t="shared" ref="H119:I119" si="236">H71/H23</f>
        <v>19.202643817056646</v>
      </c>
      <c r="I119" s="28">
        <f t="shared" si="236"/>
        <v>21.169195073903069</v>
      </c>
      <c r="J119" s="421"/>
      <c r="K119" s="136">
        <f t="shared" si="235"/>
        <v>18.710324465016001</v>
      </c>
      <c r="L119" s="28">
        <f t="shared" si="235"/>
        <v>20.505359016823892</v>
      </c>
      <c r="M119" s="164">
        <f t="shared" si="235"/>
        <v>16.604706995672284</v>
      </c>
      <c r="O119" s="30">
        <f t="shared" si="209"/>
        <v>-0.19022598033768959</v>
      </c>
    </row>
    <row r="120" spans="1:15" ht="20.100000000000001" customHeight="1" thickBot="1" x14ac:dyDescent="0.3">
      <c r="A120" s="203"/>
      <c r="B120" t="s">
        <v>35</v>
      </c>
      <c r="C120" s="40">
        <f t="shared" ref="C120:M120" si="237">C72/C24</f>
        <v>2.1756047266454122</v>
      </c>
      <c r="D120" s="28">
        <f t="shared" si="237"/>
        <v>2.6124092046803837</v>
      </c>
      <c r="E120" s="28">
        <f t="shared" si="237"/>
        <v>2.3239647922346882</v>
      </c>
      <c r="F120" s="28">
        <f t="shared" si="205"/>
        <v>2.6343167682601587</v>
      </c>
      <c r="G120" s="28">
        <f t="shared" si="205"/>
        <v>3.3748227273187066</v>
      </c>
      <c r="H120" s="28">
        <f t="shared" ref="H120:I120" si="238">H72/H24</f>
        <v>4.4149541795931206</v>
      </c>
      <c r="I120" s="28">
        <f t="shared" si="238"/>
        <v>5.4060820298051135</v>
      </c>
      <c r="J120" s="421"/>
      <c r="K120" s="136">
        <f t="shared" si="237"/>
        <v>5.4922449376589757</v>
      </c>
      <c r="L120" s="28">
        <f t="shared" si="237"/>
        <v>4.2771646873183977</v>
      </c>
      <c r="M120" s="164">
        <f t="shared" si="237"/>
        <v>4.6966084784764526</v>
      </c>
      <c r="O120" s="30">
        <f t="shared" si="209"/>
        <v>9.806585011834755E-2</v>
      </c>
    </row>
    <row r="121" spans="1:15" ht="20.100000000000001" customHeight="1" thickBot="1" x14ac:dyDescent="0.3">
      <c r="A121" s="5" t="s">
        <v>19</v>
      </c>
      <c r="B121" s="6"/>
      <c r="C121" s="39">
        <f t="shared" ref="C121:M121" si="239">C73/C25</f>
        <v>5.3955760221934037</v>
      </c>
      <c r="D121" s="151">
        <f t="shared" si="239"/>
        <v>5.1799325929553977</v>
      </c>
      <c r="E121" s="151">
        <f t="shared" si="239"/>
        <v>4.7635860641355796</v>
      </c>
      <c r="F121" s="151">
        <f t="shared" si="205"/>
        <v>4.9454734137691387</v>
      </c>
      <c r="G121" s="151">
        <f t="shared" si="205"/>
        <v>4.4667948936963802</v>
      </c>
      <c r="H121" s="151">
        <f t="shared" ref="H121:I121" si="240">H73/H25</f>
        <v>4.4946541404210185</v>
      </c>
      <c r="I121" s="151">
        <f t="shared" si="240"/>
        <v>5.5850204757747859</v>
      </c>
      <c r="J121" s="420"/>
      <c r="K121" s="135">
        <f t="shared" si="239"/>
        <v>7.4871292969740377</v>
      </c>
      <c r="L121" s="151">
        <f t="shared" si="239"/>
        <v>7.3355091613400996</v>
      </c>
      <c r="M121" s="163">
        <f t="shared" si="239"/>
        <v>8.2632869025661098</v>
      </c>
      <c r="O121" s="23">
        <f t="shared" si="209"/>
        <v>0.1264776201378934</v>
      </c>
    </row>
    <row r="122" spans="1:15" ht="20.100000000000001" customHeight="1" x14ac:dyDescent="0.25">
      <c r="A122" s="24"/>
      <c r="B122" t="s">
        <v>36</v>
      </c>
      <c r="C122" s="40">
        <f t="shared" ref="C122:M122" si="241">C74/C26</f>
        <v>8.5465300809799558</v>
      </c>
      <c r="D122" s="28">
        <f t="shared" si="241"/>
        <v>10.986867547585044</v>
      </c>
      <c r="E122" s="28">
        <f t="shared" si="241"/>
        <v>8.4069324817011086</v>
      </c>
      <c r="F122" s="28">
        <f t="shared" si="205"/>
        <v>8.1401663674342579</v>
      </c>
      <c r="G122" s="28">
        <f t="shared" si="205"/>
        <v>7.8997118247652534</v>
      </c>
      <c r="H122" s="28">
        <f t="shared" ref="H122:I122" si="242">H74/H26</f>
        <v>7.6815972604717064</v>
      </c>
      <c r="I122" s="28">
        <f t="shared" si="242"/>
        <v>10.201304142528382</v>
      </c>
      <c r="J122" s="421"/>
      <c r="K122" s="136">
        <f t="shared" si="241"/>
        <v>14.980785782885036</v>
      </c>
      <c r="L122" s="28">
        <f t="shared" si="241"/>
        <v>12.296143518752128</v>
      </c>
      <c r="M122" s="164">
        <f t="shared" si="241"/>
        <v>14.938985651286467</v>
      </c>
      <c r="O122" s="30">
        <f t="shared" si="209"/>
        <v>0.21493260293391137</v>
      </c>
    </row>
    <row r="123" spans="1:15" ht="20.100000000000001" customHeight="1" thickBot="1" x14ac:dyDescent="0.3">
      <c r="A123" s="203"/>
      <c r="B123" t="s">
        <v>35</v>
      </c>
      <c r="C123" s="40">
        <f t="shared" ref="C123:M123" si="243">C75/C27</f>
        <v>3.0944530831492969</v>
      </c>
      <c r="D123" s="28">
        <f t="shared" si="243"/>
        <v>3.0633340492995158</v>
      </c>
      <c r="E123" s="28">
        <f t="shared" si="243"/>
        <v>3.1628049484462837</v>
      </c>
      <c r="F123" s="28">
        <f t="shared" si="243"/>
        <v>3.3549586599272225</v>
      </c>
      <c r="G123" s="28">
        <f t="shared" si="243"/>
        <v>3.5170287203947286</v>
      </c>
      <c r="H123" s="28">
        <f t="shared" ref="H123:I123" si="244">H75/H27</f>
        <v>3.7201652026273089</v>
      </c>
      <c r="I123" s="28">
        <f t="shared" si="244"/>
        <v>3.8249635450214536</v>
      </c>
      <c r="J123" s="421"/>
      <c r="K123" s="136">
        <f t="shared" si="243"/>
        <v>4.4252941180718013</v>
      </c>
      <c r="L123" s="28">
        <f t="shared" si="243"/>
        <v>4.320086190317304</v>
      </c>
      <c r="M123" s="164">
        <f t="shared" si="243"/>
        <v>4.3877781194445973</v>
      </c>
      <c r="O123" s="30">
        <f t="shared" si="209"/>
        <v>1.5669115416959169E-2</v>
      </c>
    </row>
    <row r="124" spans="1:15" ht="20.100000000000001" customHeight="1" thickBot="1" x14ac:dyDescent="0.3">
      <c r="A124" s="5" t="s">
        <v>83</v>
      </c>
      <c r="B124" s="6"/>
      <c r="C124" s="39">
        <f t="shared" ref="C124:M124" si="245">C76/C28</f>
        <v>5.2504744138606689</v>
      </c>
      <c r="D124" s="151">
        <f t="shared" si="245"/>
        <v>5.4676832997077218</v>
      </c>
      <c r="E124" s="151">
        <f t="shared" si="245"/>
        <v>4.886341132332082</v>
      </c>
      <c r="F124" s="151">
        <f t="shared" si="245"/>
        <v>6.1665436493752672</v>
      </c>
      <c r="G124" s="151">
        <f t="shared" si="245"/>
        <v>6.0749069674512794</v>
      </c>
      <c r="H124" s="151">
        <f t="shared" ref="H124:I124" si="246">H76/H28</f>
        <v>5.1573648389618274</v>
      </c>
      <c r="I124" s="151">
        <f t="shared" si="246"/>
        <v>5.157165094533827</v>
      </c>
      <c r="J124" s="420"/>
      <c r="K124" s="135">
        <f t="shared" si="245"/>
        <v>8.146170408061197</v>
      </c>
      <c r="L124" s="151">
        <f t="shared" si="245"/>
        <v>7.9143602664496404</v>
      </c>
      <c r="M124" s="163">
        <f t="shared" si="245"/>
        <v>7.0827546409283126</v>
      </c>
      <c r="O124" s="23">
        <f t="shared" si="209"/>
        <v>-0.10507553327419901</v>
      </c>
    </row>
    <row r="125" spans="1:15" ht="20.100000000000001" customHeight="1" x14ac:dyDescent="0.25">
      <c r="A125" s="24"/>
      <c r="B125" t="s">
        <v>36</v>
      </c>
      <c r="C125" s="40">
        <f t="shared" ref="C125:M125" si="247">C77/C29</f>
        <v>8.8219907864146805</v>
      </c>
      <c r="D125" s="28">
        <f t="shared" si="247"/>
        <v>7.9278075188695167</v>
      </c>
      <c r="E125" s="28">
        <f t="shared" si="247"/>
        <v>5.3059111054299448</v>
      </c>
      <c r="F125" s="28">
        <f t="shared" si="247"/>
        <v>7.4216689735864705</v>
      </c>
      <c r="G125" s="28">
        <f t="shared" si="247"/>
        <v>7.9880684466342631</v>
      </c>
      <c r="H125" s="28">
        <f t="shared" ref="H125:I125" si="248">H77/H29</f>
        <v>7.3332827086244254</v>
      </c>
      <c r="I125" s="28">
        <f t="shared" si="248"/>
        <v>7.2107757436653301</v>
      </c>
      <c r="J125" s="421"/>
      <c r="K125" s="136">
        <f t="shared" si="247"/>
        <v>11.714339555856091</v>
      </c>
      <c r="L125" s="28">
        <f t="shared" si="247"/>
        <v>10.064999613530434</v>
      </c>
      <c r="M125" s="164">
        <f t="shared" si="247"/>
        <v>9.0242075237049821</v>
      </c>
      <c r="O125" s="30">
        <f t="shared" si="209"/>
        <v>-0.10340706704313324</v>
      </c>
    </row>
    <row r="126" spans="1:15" ht="20.100000000000001" customHeight="1" thickBot="1" x14ac:dyDescent="0.3">
      <c r="A126" s="203"/>
      <c r="B126" t="s">
        <v>35</v>
      </c>
      <c r="C126" s="40">
        <f t="shared" ref="C126:M126" si="249">C78/C30</f>
        <v>3.6242080016250129</v>
      </c>
      <c r="D126" s="28">
        <f t="shared" si="249"/>
        <v>3.8319918871902581</v>
      </c>
      <c r="E126" s="28">
        <f t="shared" si="249"/>
        <v>3.9938925411898385</v>
      </c>
      <c r="F126" s="28">
        <f t="shared" si="249"/>
        <v>3.769083871133954</v>
      </c>
      <c r="G126" s="28">
        <f t="shared" si="249"/>
        <v>3.9078958945571647</v>
      </c>
      <c r="H126" s="28">
        <f t="shared" ref="H126:I126" si="250">H78/H30</f>
        <v>3.7462922746351368</v>
      </c>
      <c r="I126" s="28">
        <f t="shared" si="250"/>
        <v>3.660269507913001</v>
      </c>
      <c r="J126" s="421"/>
      <c r="K126" s="136">
        <f t="shared" si="249"/>
        <v>4.1550601091670467</v>
      </c>
      <c r="L126" s="28">
        <f t="shared" si="249"/>
        <v>4.1562951525915555</v>
      </c>
      <c r="M126" s="164">
        <f t="shared" si="249"/>
        <v>3.788694372291177</v>
      </c>
      <c r="O126" s="30">
        <f t="shared" si="209"/>
        <v>-8.8444339683424564E-2</v>
      </c>
    </row>
    <row r="127" spans="1:15" ht="20.100000000000001" customHeight="1" thickBot="1" x14ac:dyDescent="0.3">
      <c r="A127" s="5" t="s">
        <v>9</v>
      </c>
      <c r="B127" s="6"/>
      <c r="C127" s="39">
        <f t="shared" ref="C127:M127" si="251">C79/C31</f>
        <v>4.2926865832174128</v>
      </c>
      <c r="D127" s="151">
        <f t="shared" si="251"/>
        <v>4.3303673697966829</v>
      </c>
      <c r="E127" s="151">
        <f t="shared" si="251"/>
        <v>4.5876927752226218</v>
      </c>
      <c r="F127" s="151">
        <f t="shared" si="251"/>
        <v>4.4357436801881249</v>
      </c>
      <c r="G127" s="151">
        <f t="shared" si="251"/>
        <v>3.9422888233019799</v>
      </c>
      <c r="H127" s="151">
        <f t="shared" ref="H127:I127" si="252">H79/H31</f>
        <v>4.5109499253330583</v>
      </c>
      <c r="I127" s="151">
        <f t="shared" si="252"/>
        <v>5.3887645360059144</v>
      </c>
      <c r="J127" s="420"/>
      <c r="K127" s="135">
        <f t="shared" si="251"/>
        <v>5.8324512498596537</v>
      </c>
      <c r="L127" s="151">
        <f t="shared" si="251"/>
        <v>6.2836487562210337</v>
      </c>
      <c r="M127" s="163">
        <f t="shared" si="251"/>
        <v>6.1134486804754991</v>
      </c>
      <c r="O127" s="23">
        <f t="shared" si="209"/>
        <v>-2.7086185486900515E-2</v>
      </c>
    </row>
    <row r="128" spans="1:15" ht="20.100000000000001" customHeight="1" x14ac:dyDescent="0.25">
      <c r="A128" s="24"/>
      <c r="B128" t="s">
        <v>36</v>
      </c>
      <c r="C128" s="40">
        <f t="shared" ref="C128:M128" si="253">C80/C32</f>
        <v>8.6157584549226236</v>
      </c>
      <c r="D128" s="28">
        <f t="shared" si="253"/>
        <v>9.2267089803991489</v>
      </c>
      <c r="E128" s="28">
        <f t="shared" si="253"/>
        <v>10.043909773256988</v>
      </c>
      <c r="F128" s="28">
        <f t="shared" si="253"/>
        <v>9.7347836212761418</v>
      </c>
      <c r="G128" s="28">
        <f t="shared" si="253"/>
        <v>11.959347444545473</v>
      </c>
      <c r="H128" s="28">
        <f t="shared" ref="H128:I128" si="254">H80/H32</f>
        <v>11.144735654047807</v>
      </c>
      <c r="I128" s="28">
        <f t="shared" si="254"/>
        <v>11.364817787754543</v>
      </c>
      <c r="J128" s="421"/>
      <c r="K128" s="136">
        <f t="shared" si="253"/>
        <v>13.439596927281222</v>
      </c>
      <c r="L128" s="28">
        <f t="shared" si="253"/>
        <v>12.473015399567705</v>
      </c>
      <c r="M128" s="164">
        <f t="shared" si="253"/>
        <v>14.673985897681863</v>
      </c>
      <c r="O128" s="30">
        <f t="shared" si="209"/>
        <v>0.17645857297590123</v>
      </c>
    </row>
    <row r="129" spans="1:18" ht="20.100000000000001" customHeight="1" thickBot="1" x14ac:dyDescent="0.3">
      <c r="A129" s="203"/>
      <c r="B129" t="s">
        <v>35</v>
      </c>
      <c r="C129" s="40">
        <f t="shared" ref="C129:M129" si="255">C81/C33</f>
        <v>2.9725197434027817</v>
      </c>
      <c r="D129" s="28">
        <f t="shared" si="255"/>
        <v>3.0922176967130417</v>
      </c>
      <c r="E129" s="28">
        <f t="shared" si="255"/>
        <v>3.3400513414949007</v>
      </c>
      <c r="F129" s="28">
        <f t="shared" si="255"/>
        <v>3.3903876616029951</v>
      </c>
      <c r="G129" s="28">
        <f t="shared" si="255"/>
        <v>3.4138250342426928</v>
      </c>
      <c r="H129" s="28">
        <f t="shared" ref="H129:I129" si="256">H81/H33</f>
        <v>3.5315880702886275</v>
      </c>
      <c r="I129" s="28">
        <f t="shared" si="256"/>
        <v>3.7449858358428685</v>
      </c>
      <c r="J129" s="421"/>
      <c r="K129" s="136">
        <f t="shared" si="255"/>
        <v>3.9467707137506554</v>
      </c>
      <c r="L129" s="28">
        <f t="shared" si="255"/>
        <v>3.9006339478859502</v>
      </c>
      <c r="M129" s="164">
        <f t="shared" si="255"/>
        <v>3.788208951007713</v>
      </c>
      <c r="O129" s="30">
        <f t="shared" si="209"/>
        <v>-2.8822237200486038E-2</v>
      </c>
      <c r="R129" s="172"/>
    </row>
    <row r="130" spans="1:18" ht="20.100000000000001" customHeight="1" thickBot="1" x14ac:dyDescent="0.3">
      <c r="A130" s="5" t="s">
        <v>12</v>
      </c>
      <c r="B130" s="6"/>
      <c r="C130" s="39">
        <f t="shared" ref="C130:M130" si="257">C82/C34</f>
        <v>3.7574468322224552</v>
      </c>
      <c r="D130" s="151">
        <f t="shared" si="257"/>
        <v>3.7704534225375128</v>
      </c>
      <c r="E130" s="151">
        <f t="shared" si="257"/>
        <v>3.7531063004621421</v>
      </c>
      <c r="F130" s="151">
        <f t="shared" si="257"/>
        <v>3.227103290015922</v>
      </c>
      <c r="G130" s="151">
        <f t="shared" si="257"/>
        <v>3.0751167331293332</v>
      </c>
      <c r="H130" s="151">
        <f t="shared" ref="H130:I130" si="258">H82/H34</f>
        <v>3.1149493838906142</v>
      </c>
      <c r="I130" s="151">
        <f t="shared" si="258"/>
        <v>3.7097665558336357</v>
      </c>
      <c r="J130" s="420"/>
      <c r="K130" s="135">
        <f t="shared" si="257"/>
        <v>4.6740178374266446</v>
      </c>
      <c r="L130" s="151">
        <f t="shared" si="257"/>
        <v>4.5212455109085319</v>
      </c>
      <c r="M130" s="163">
        <f t="shared" si="257"/>
        <v>4.7390082622668341</v>
      </c>
      <c r="O130" s="23">
        <f t="shared" si="209"/>
        <v>4.8164327912054355E-2</v>
      </c>
    </row>
    <row r="131" spans="1:18" ht="20.100000000000001" customHeight="1" x14ac:dyDescent="0.25">
      <c r="A131" s="24"/>
      <c r="B131" t="s">
        <v>36</v>
      </c>
      <c r="C131" s="40">
        <f t="shared" ref="C131:M131" si="259">C83/C35</f>
        <v>6.5114133195300425</v>
      </c>
      <c r="D131" s="28">
        <f t="shared" si="259"/>
        <v>6.194533158108551</v>
      </c>
      <c r="E131" s="28">
        <f t="shared" si="259"/>
        <v>5.8572628598213905</v>
      </c>
      <c r="F131" s="28">
        <f t="shared" si="259"/>
        <v>4.6456746925895409</v>
      </c>
      <c r="G131" s="28">
        <f t="shared" si="259"/>
        <v>5.0539941688228893</v>
      </c>
      <c r="H131" s="28">
        <f t="shared" ref="H131:I131" si="260">H83/H35</f>
        <v>5.2067475807992807</v>
      </c>
      <c r="I131" s="28">
        <f t="shared" si="260"/>
        <v>5.6696504033864539</v>
      </c>
      <c r="J131" s="421"/>
      <c r="K131" s="136">
        <f t="shared" si="259"/>
        <v>7.1500175685389999</v>
      </c>
      <c r="L131" s="28">
        <f t="shared" si="259"/>
        <v>6.4459729315960539</v>
      </c>
      <c r="M131" s="164">
        <f t="shared" si="259"/>
        <v>7.5479062979909708</v>
      </c>
      <c r="O131" s="30">
        <f t="shared" si="209"/>
        <v>0.17094911475560182</v>
      </c>
    </row>
    <row r="132" spans="1:18" ht="20.100000000000001" customHeight="1" thickBot="1" x14ac:dyDescent="0.3">
      <c r="A132" s="203"/>
      <c r="B132" t="s">
        <v>35</v>
      </c>
      <c r="C132" s="40">
        <f t="shared" ref="C132:M132" si="261">C84/C36</f>
        <v>2.5870780949019956</v>
      </c>
      <c r="D132" s="28">
        <f t="shared" si="261"/>
        <v>2.6597150384712642</v>
      </c>
      <c r="E132" s="28">
        <f t="shared" si="261"/>
        <v>2.8435620972733431</v>
      </c>
      <c r="F132" s="28">
        <f t="shared" si="261"/>
        <v>2.4043502291056851</v>
      </c>
      <c r="G132" s="28">
        <f t="shared" si="261"/>
        <v>2.4552654116817232</v>
      </c>
      <c r="H132" s="28">
        <f t="shared" ref="H132:I132" si="262">H84/H36</f>
        <v>2.5250854549770492</v>
      </c>
      <c r="I132" s="28">
        <f t="shared" si="262"/>
        <v>2.7570005359808354</v>
      </c>
      <c r="J132" s="421"/>
      <c r="K132" s="136">
        <f t="shared" si="261"/>
        <v>3.169163505144756</v>
      </c>
      <c r="L132" s="28">
        <f t="shared" si="261"/>
        <v>2.8546651751789631</v>
      </c>
      <c r="M132" s="164">
        <f t="shared" si="261"/>
        <v>2.7876792602503824</v>
      </c>
      <c r="O132" s="30">
        <f t="shared" si="209"/>
        <v>-2.3465419171052628E-2</v>
      </c>
    </row>
    <row r="133" spans="1:18" ht="20.100000000000001" customHeight="1" thickBot="1" x14ac:dyDescent="0.3">
      <c r="A133" s="5" t="s">
        <v>11</v>
      </c>
      <c r="B133" s="6"/>
      <c r="C133" s="39">
        <f t="shared" ref="C133:M133" si="263">C85/C37</f>
        <v>3.4995901302247181</v>
      </c>
      <c r="D133" s="151">
        <f t="shared" si="263"/>
        <v>3.6172306493557351</v>
      </c>
      <c r="E133" s="151">
        <f t="shared" si="263"/>
        <v>3.6593951137034177</v>
      </c>
      <c r="F133" s="151">
        <f t="shared" si="263"/>
        <v>3.8105394511720654</v>
      </c>
      <c r="G133" s="151">
        <f t="shared" si="263"/>
        <v>3.4351980065023122</v>
      </c>
      <c r="H133" s="151">
        <f t="shared" ref="H133:I133" si="264">H85/H37</f>
        <v>3.5800973454808123</v>
      </c>
      <c r="I133" s="151">
        <f t="shared" si="264"/>
        <v>4.0325419991111318</v>
      </c>
      <c r="J133" s="420"/>
      <c r="K133" s="135">
        <f t="shared" si="263"/>
        <v>4.5602454582645526</v>
      </c>
      <c r="L133" s="151">
        <f t="shared" si="263"/>
        <v>4.725831638327513</v>
      </c>
      <c r="M133" s="163">
        <f t="shared" si="263"/>
        <v>5.0655309713910563</v>
      </c>
      <c r="O133" s="23">
        <f t="shared" si="209"/>
        <v>7.1881387036412517E-2</v>
      </c>
    </row>
    <row r="134" spans="1:18" ht="20.100000000000001" customHeight="1" x14ac:dyDescent="0.25">
      <c r="A134" s="24"/>
      <c r="B134" t="s">
        <v>36</v>
      </c>
      <c r="C134" s="40">
        <f t="shared" ref="C134:M134" si="265">C86/C38</f>
        <v>9.4593915192518825</v>
      </c>
      <c r="D134" s="28">
        <f t="shared" si="265"/>
        <v>9.8262393081334114</v>
      </c>
      <c r="E134" s="28">
        <f t="shared" si="265"/>
        <v>9.8714347596235577</v>
      </c>
      <c r="F134" s="28">
        <f t="shared" si="265"/>
        <v>9.5642067097241092</v>
      </c>
      <c r="G134" s="28">
        <f t="shared" si="265"/>
        <v>8.986912153786843</v>
      </c>
      <c r="H134" s="28">
        <f t="shared" ref="H134:I134" si="266">H86/H38</f>
        <v>9.5622009717787151</v>
      </c>
      <c r="I134" s="28">
        <f t="shared" si="266"/>
        <v>10.054095560632005</v>
      </c>
      <c r="J134" s="421"/>
      <c r="K134" s="136">
        <f t="shared" si="265"/>
        <v>10.460126438156273</v>
      </c>
      <c r="L134" s="28">
        <f t="shared" si="265"/>
        <v>10.747249227308055</v>
      </c>
      <c r="M134" s="164">
        <f t="shared" si="265"/>
        <v>10.536887539763677</v>
      </c>
      <c r="O134" s="30">
        <f t="shared" si="209"/>
        <v>-1.9573537664862414E-2</v>
      </c>
    </row>
    <row r="135" spans="1:18" ht="20.100000000000001" customHeight="1" thickBot="1" x14ac:dyDescent="0.3">
      <c r="A135" s="203"/>
      <c r="B135" t="s">
        <v>35</v>
      </c>
      <c r="C135" s="40">
        <f t="shared" ref="C135:M135" si="267">C87/C39</f>
        <v>2.7053523323271169</v>
      </c>
      <c r="D135" s="28">
        <f t="shared" si="267"/>
        <v>2.8582163449429099</v>
      </c>
      <c r="E135" s="28">
        <f t="shared" si="267"/>
        <v>2.9886613293918165</v>
      </c>
      <c r="F135" s="28">
        <f t="shared" si="267"/>
        <v>3.0033512190316172</v>
      </c>
      <c r="G135" s="28">
        <f t="shared" si="267"/>
        <v>3.0311924516799711</v>
      </c>
      <c r="H135" s="28">
        <f t="shared" ref="H135:I135" si="268">H87/H39</f>
        <v>3.2037699739392358</v>
      </c>
      <c r="I135" s="28">
        <f t="shared" si="268"/>
        <v>3.3885991919592855</v>
      </c>
      <c r="J135" s="421"/>
      <c r="K135" s="136">
        <f t="shared" si="267"/>
        <v>3.5218453450659188</v>
      </c>
      <c r="L135" s="28">
        <f t="shared" si="267"/>
        <v>3.4019043061312613</v>
      </c>
      <c r="M135" s="164">
        <f t="shared" si="267"/>
        <v>3.386020946146675</v>
      </c>
      <c r="O135" s="30">
        <f t="shared" si="209"/>
        <v>-4.668961427268724E-3</v>
      </c>
    </row>
    <row r="136" spans="1:18" ht="20.100000000000001" customHeight="1" thickBot="1" x14ac:dyDescent="0.3">
      <c r="A136" s="5" t="s">
        <v>6</v>
      </c>
      <c r="B136" s="6"/>
      <c r="C136" s="39">
        <f t="shared" ref="C136:M136" si="269">C88/C40</f>
        <v>4.721032914532131</v>
      </c>
      <c r="D136" s="151">
        <f t="shared" si="269"/>
        <v>5.2663767289432464</v>
      </c>
      <c r="E136" s="151">
        <f t="shared" si="269"/>
        <v>5.8535288582290521</v>
      </c>
      <c r="F136" s="151">
        <f t="shared" si="269"/>
        <v>6.0191776162717172</v>
      </c>
      <c r="G136" s="151">
        <f t="shared" si="269"/>
        <v>5.2187933177837289</v>
      </c>
      <c r="H136" s="151">
        <f t="shared" ref="H136:I136" si="270">H88/H40</f>
        <v>5.2995905110737507</v>
      </c>
      <c r="I136" s="151">
        <f t="shared" si="270"/>
        <v>6.002854976783917</v>
      </c>
      <c r="J136" s="420"/>
      <c r="K136" s="135">
        <f t="shared" si="269"/>
        <v>7.0715987890903085</v>
      </c>
      <c r="L136" s="151">
        <f t="shared" si="269"/>
        <v>7.4224588376871203</v>
      </c>
      <c r="M136" s="163">
        <f t="shared" si="269"/>
        <v>7.8184941629888476</v>
      </c>
      <c r="O136" s="23">
        <f t="shared" si="209"/>
        <v>5.3356351845412736E-2</v>
      </c>
    </row>
    <row r="137" spans="1:18" ht="20.100000000000001" customHeight="1" x14ac:dyDescent="0.25">
      <c r="A137" s="24"/>
      <c r="B137" t="s">
        <v>36</v>
      </c>
      <c r="C137" s="40">
        <f t="shared" ref="C137:M137" si="271">C89/C41</f>
        <v>10.43620664331918</v>
      </c>
      <c r="D137" s="28">
        <f t="shared" si="271"/>
        <v>10.88841256916583</v>
      </c>
      <c r="E137" s="28">
        <f t="shared" si="271"/>
        <v>11.564204729106528</v>
      </c>
      <c r="F137" s="28">
        <f t="shared" si="271"/>
        <v>11.385769200869499</v>
      </c>
      <c r="G137" s="28">
        <f t="shared" si="271"/>
        <v>11.546971243508999</v>
      </c>
      <c r="H137" s="28">
        <f t="shared" ref="H137:I137" si="272">H89/H41</f>
        <v>11.892505266359258</v>
      </c>
      <c r="I137" s="28">
        <f t="shared" si="272"/>
        <v>12.333392060711589</v>
      </c>
      <c r="J137" s="421"/>
      <c r="K137" s="136">
        <f t="shared" si="271"/>
        <v>14.523112900479713</v>
      </c>
      <c r="L137" s="28">
        <f t="shared" si="271"/>
        <v>13.744546086320108</v>
      </c>
      <c r="M137" s="223">
        <f t="shared" si="271"/>
        <v>14.191990083899766</v>
      </c>
      <c r="O137" s="30">
        <f t="shared" si="209"/>
        <v>3.2554294246573703E-2</v>
      </c>
    </row>
    <row r="138" spans="1:18" ht="20.100000000000001" customHeight="1" thickBot="1" x14ac:dyDescent="0.3">
      <c r="A138" s="203"/>
      <c r="B138" t="s">
        <v>35</v>
      </c>
      <c r="C138" s="40">
        <f t="shared" ref="C138:M138" si="273">C90/C42</f>
        <v>3.2203387361387796</v>
      </c>
      <c r="D138" s="28">
        <f t="shared" si="273"/>
        <v>3.5336721368834847</v>
      </c>
      <c r="E138" s="28">
        <f t="shared" si="273"/>
        <v>3.794407741231824</v>
      </c>
      <c r="F138" s="28">
        <f t="shared" si="273"/>
        <v>3.9585855236113172</v>
      </c>
      <c r="G138" s="28">
        <f t="shared" si="273"/>
        <v>4.0425965657700518</v>
      </c>
      <c r="H138" s="28">
        <f t="shared" ref="H138:I138" si="274">H90/H42</f>
        <v>4.2325026788254618</v>
      </c>
      <c r="I138" s="28">
        <f t="shared" si="274"/>
        <v>4.3890541544602346</v>
      </c>
      <c r="J138" s="421"/>
      <c r="K138" s="136">
        <f t="shared" si="273"/>
        <v>4.5007056118110453</v>
      </c>
      <c r="L138" s="28">
        <f t="shared" si="273"/>
        <v>4.4618563719635187</v>
      </c>
      <c r="M138" s="164">
        <f t="shared" si="273"/>
        <v>4.3844763085614353</v>
      </c>
      <c r="O138" s="30">
        <f t="shared" si="209"/>
        <v>-1.7342571555711218E-2</v>
      </c>
    </row>
    <row r="139" spans="1:18" ht="20.100000000000001" customHeight="1" thickBot="1" x14ac:dyDescent="0.3">
      <c r="A139" s="5" t="s">
        <v>7</v>
      </c>
      <c r="B139" s="6"/>
      <c r="C139" s="39">
        <f t="shared" ref="C139:M139" si="275">C91/C43</f>
        <v>13.606317179877836</v>
      </c>
      <c r="D139" s="151">
        <f t="shared" si="275"/>
        <v>12.864860068951531</v>
      </c>
      <c r="E139" s="151">
        <f t="shared" si="275"/>
        <v>15.569859982213398</v>
      </c>
      <c r="F139" s="151">
        <f t="shared" si="275"/>
        <v>14.675860440346899</v>
      </c>
      <c r="G139" s="151">
        <f t="shared" si="275"/>
        <v>13.006134342999436</v>
      </c>
      <c r="H139" s="151">
        <f t="shared" ref="H139:I139" si="276">H91/H43</f>
        <v>12.607329984578895</v>
      </c>
      <c r="I139" s="151">
        <f t="shared" si="276"/>
        <v>13.334914412467914</v>
      </c>
      <c r="J139" s="420"/>
      <c r="K139" s="135">
        <f t="shared" si="275"/>
        <v>17.51182859723485</v>
      </c>
      <c r="L139" s="151">
        <f t="shared" si="275"/>
        <v>16.509962052298661</v>
      </c>
      <c r="M139" s="163">
        <f t="shared" si="275"/>
        <v>19.947747474855539</v>
      </c>
      <c r="O139" s="23">
        <f t="shared" si="209"/>
        <v>0.20822491364104859</v>
      </c>
    </row>
    <row r="140" spans="1:18" ht="20.100000000000001" customHeight="1" x14ac:dyDescent="0.25">
      <c r="A140" s="24"/>
      <c r="B140" t="s">
        <v>36</v>
      </c>
      <c r="C140" s="40">
        <f t="shared" ref="C140:M140" si="277">C92/C44</f>
        <v>17.343538291795131</v>
      </c>
      <c r="D140" s="28">
        <f t="shared" si="277"/>
        <v>15.135612348541587</v>
      </c>
      <c r="E140" s="28">
        <f t="shared" si="277"/>
        <v>17.897327696503972</v>
      </c>
      <c r="F140" s="28">
        <f t="shared" si="277"/>
        <v>17.227658366505111</v>
      </c>
      <c r="G140" s="28">
        <f t="shared" si="277"/>
        <v>17.857502174372957</v>
      </c>
      <c r="H140" s="28">
        <f t="shared" ref="H140:I140" si="278">H92/H44</f>
        <v>18.798711710200049</v>
      </c>
      <c r="I140" s="28">
        <f t="shared" si="278"/>
        <v>18.119694536791133</v>
      </c>
      <c r="J140" s="421"/>
      <c r="K140" s="136">
        <f t="shared" si="277"/>
        <v>21.780677230074271</v>
      </c>
      <c r="L140" s="28">
        <f t="shared" si="277"/>
        <v>20.844106758394005</v>
      </c>
      <c r="M140" s="164">
        <f t="shared" si="277"/>
        <v>24.010559657460096</v>
      </c>
      <c r="O140" s="30">
        <f t="shared" si="209"/>
        <v>0.151911182175794</v>
      </c>
    </row>
    <row r="141" spans="1:18" ht="20.100000000000001" customHeight="1" thickBot="1" x14ac:dyDescent="0.3">
      <c r="A141" s="203"/>
      <c r="B141" t="s">
        <v>35</v>
      </c>
      <c r="C141" s="40">
        <f t="shared" ref="C141:M141" si="279">C93/C45</f>
        <v>5.7456459973539813</v>
      </c>
      <c r="D141" s="28">
        <f t="shared" si="279"/>
        <v>6.3598698970344749</v>
      </c>
      <c r="E141" s="28">
        <f t="shared" si="279"/>
        <v>6.435994581767444</v>
      </c>
      <c r="F141" s="28">
        <f t="shared" si="279"/>
        <v>6.9692724983047567</v>
      </c>
      <c r="G141" s="28">
        <f t="shared" si="279"/>
        <v>6.6667110355702084</v>
      </c>
      <c r="H141" s="28">
        <f t="shared" ref="H141:I141" si="280">H93/H45</f>
        <v>6.8066812227074234</v>
      </c>
      <c r="I141" s="28">
        <f t="shared" si="280"/>
        <v>7.6181045581417965</v>
      </c>
      <c r="J141" s="421"/>
      <c r="K141" s="136">
        <f t="shared" si="279"/>
        <v>9.3069518854208244</v>
      </c>
      <c r="L141" s="28">
        <f t="shared" si="279"/>
        <v>8.7317989075021138</v>
      </c>
      <c r="M141" s="164">
        <f t="shared" si="279"/>
        <v>9.083931672038716</v>
      </c>
      <c r="O141" s="30">
        <f t="shared" si="209"/>
        <v>4.0327631026186327E-2</v>
      </c>
    </row>
    <row r="142" spans="1:18" ht="20.100000000000001" customHeight="1" x14ac:dyDescent="0.25">
      <c r="A142" s="480" t="s">
        <v>20</v>
      </c>
      <c r="B142" s="510"/>
      <c r="C142" s="224">
        <f t="shared" ref="C142:M142" si="281">C94/C46</f>
        <v>4.7569112942824816</v>
      </c>
      <c r="D142" s="225">
        <f t="shared" si="281"/>
        <v>5.1415914345030833</v>
      </c>
      <c r="E142" s="225">
        <f t="shared" si="281"/>
        <v>5.4155944930994329</v>
      </c>
      <c r="F142" s="225">
        <f t="shared" si="281"/>
        <v>5.4857998961083991</v>
      </c>
      <c r="G142" s="225">
        <f t="shared" si="281"/>
        <v>4.8047074816599187</v>
      </c>
      <c r="H142" s="225">
        <f t="shared" ref="H142:I142" si="282">H94/H46</f>
        <v>4.927343918472844</v>
      </c>
      <c r="I142" s="225">
        <f t="shared" si="282"/>
        <v>5.7101078473977873</v>
      </c>
      <c r="J142" s="226"/>
      <c r="K142" s="226">
        <f t="shared" si="281"/>
        <v>6.9774658636812914</v>
      </c>
      <c r="L142" s="227">
        <f t="shared" si="281"/>
        <v>7.2615200686645176</v>
      </c>
      <c r="M142" s="228">
        <f t="shared" si="281"/>
        <v>7.6614235762979019</v>
      </c>
      <c r="O142" s="141">
        <f t="shared" si="209"/>
        <v>5.5071597110786678E-2</v>
      </c>
    </row>
    <row r="143" spans="1:18" ht="20.100000000000001" customHeight="1" x14ac:dyDescent="0.25">
      <c r="A143" s="24"/>
      <c r="B143" t="s">
        <v>36</v>
      </c>
      <c r="C143" s="229">
        <f t="shared" ref="C143:M143" si="283">C95/C47</f>
        <v>9.8494977541431705</v>
      </c>
      <c r="D143" s="28">
        <f t="shared" si="283"/>
        <v>10.411404658338641</v>
      </c>
      <c r="E143" s="28">
        <f t="shared" si="283"/>
        <v>10.813566770358026</v>
      </c>
      <c r="F143" s="28">
        <f t="shared" si="283"/>
        <v>10.404073354368721</v>
      </c>
      <c r="G143" s="28">
        <f t="shared" si="283"/>
        <v>10.469578868030986</v>
      </c>
      <c r="H143" s="28">
        <f t="shared" ref="H143:I143" si="284">H95/H47</f>
        <v>10.653550547848225</v>
      </c>
      <c r="I143" s="28">
        <f t="shared" si="284"/>
        <v>11.361762457507753</v>
      </c>
      <c r="J143" s="230"/>
      <c r="K143" s="230">
        <f t="shared" si="283"/>
        <v>13.609970246196054</v>
      </c>
      <c r="L143" s="40">
        <f t="shared" si="283"/>
        <v>12.821318236875143</v>
      </c>
      <c r="M143" s="164">
        <f t="shared" si="283"/>
        <v>13.400334254883441</v>
      </c>
      <c r="O143" s="30">
        <f t="shared" si="209"/>
        <v>4.516041231571661E-2</v>
      </c>
    </row>
    <row r="144" spans="1:18" ht="20.100000000000001" customHeight="1" thickBot="1" x14ac:dyDescent="0.3">
      <c r="A144" s="31"/>
      <c r="B144" s="25" t="s">
        <v>35</v>
      </c>
      <c r="C144" s="231">
        <f t="shared" ref="C144:M144" si="285">C96/C48</f>
        <v>3.2123307365165226</v>
      </c>
      <c r="D144" s="29">
        <f t="shared" si="285"/>
        <v>3.4169911944004991</v>
      </c>
      <c r="E144" s="29">
        <f t="shared" si="285"/>
        <v>3.594888865750693</v>
      </c>
      <c r="F144" s="29">
        <f t="shared" si="285"/>
        <v>3.6577742806699343</v>
      </c>
      <c r="G144" s="29">
        <f t="shared" si="285"/>
        <v>3.7299053053651443</v>
      </c>
      <c r="H144" s="29">
        <f t="shared" ref="H144:I144" si="286">H96/H48</f>
        <v>3.9196333056686998</v>
      </c>
      <c r="I144" s="29">
        <f t="shared" si="286"/>
        <v>4.1285558847478097</v>
      </c>
      <c r="J144" s="232"/>
      <c r="K144" s="232">
        <f t="shared" si="285"/>
        <v>4.4428256604883325</v>
      </c>
      <c r="L144" s="41">
        <f t="shared" si="285"/>
        <v>4.3462844129430005</v>
      </c>
      <c r="M144" s="233">
        <f t="shared" si="285"/>
        <v>4.361083990553273</v>
      </c>
      <c r="O144" s="34">
        <f t="shared" si="209"/>
        <v>3.4051102514598823E-3</v>
      </c>
    </row>
    <row r="146" spans="1:1" ht="15.75" x14ac:dyDescent="0.25">
      <c r="A146" s="99" t="s">
        <v>38</v>
      </c>
    </row>
  </sheetData>
  <mergeCells count="59">
    <mergeCell ref="L101:M101"/>
    <mergeCell ref="J101:J102"/>
    <mergeCell ref="A5:B6"/>
    <mergeCell ref="C5:C6"/>
    <mergeCell ref="D5:D6"/>
    <mergeCell ref="E5:E6"/>
    <mergeCell ref="C53:C54"/>
    <mergeCell ref="D53:D54"/>
    <mergeCell ref="E53:E54"/>
    <mergeCell ref="A46:B46"/>
    <mergeCell ref="F101:F102"/>
    <mergeCell ref="G101:G102"/>
    <mergeCell ref="I101:I102"/>
    <mergeCell ref="AA5:AB5"/>
    <mergeCell ref="AA53:AB53"/>
    <mergeCell ref="O5:O6"/>
    <mergeCell ref="P5:P6"/>
    <mergeCell ref="Q5:Q6"/>
    <mergeCell ref="Q53:Q54"/>
    <mergeCell ref="X5:Y5"/>
    <mergeCell ref="X53:Y53"/>
    <mergeCell ref="W5:W6"/>
    <mergeCell ref="W53:W54"/>
    <mergeCell ref="T5:T6"/>
    <mergeCell ref="T53:T54"/>
    <mergeCell ref="V5:V6"/>
    <mergeCell ref="U5:U6"/>
    <mergeCell ref="U53:U54"/>
    <mergeCell ref="R53:R54"/>
    <mergeCell ref="A142:B142"/>
    <mergeCell ref="K101:K102"/>
    <mergeCell ref="O53:O54"/>
    <mergeCell ref="P53:P54"/>
    <mergeCell ref="O101:O102"/>
    <mergeCell ref="A101:B102"/>
    <mergeCell ref="C101:C102"/>
    <mergeCell ref="D101:D102"/>
    <mergeCell ref="E101:E102"/>
    <mergeCell ref="A53:B54"/>
    <mergeCell ref="L53:M53"/>
    <mergeCell ref="A94:B94"/>
    <mergeCell ref="H101:H102"/>
    <mergeCell ref="F53:F54"/>
    <mergeCell ref="G53:G54"/>
    <mergeCell ref="I53:I54"/>
    <mergeCell ref="V53:V54"/>
    <mergeCell ref="S5:S6"/>
    <mergeCell ref="S53:S54"/>
    <mergeCell ref="F5:F6"/>
    <mergeCell ref="R5:R6"/>
    <mergeCell ref="G5:G6"/>
    <mergeCell ref="I5:I6"/>
    <mergeCell ref="K53:K54"/>
    <mergeCell ref="H53:H54"/>
    <mergeCell ref="J53:J54"/>
    <mergeCell ref="J5:J6"/>
    <mergeCell ref="H5:H6"/>
    <mergeCell ref="K5:K6"/>
    <mergeCell ref="L5:M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O103:O105</xm:sqref>
        </x14:conditionalFormatting>
        <x14:conditionalFormatting xmlns:xm="http://schemas.microsoft.com/office/excel/2006/main">
          <x14:cfRule type="iconSet" priority="12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O106:O108</xm:sqref>
        </x14:conditionalFormatting>
        <x14:conditionalFormatting xmlns:xm="http://schemas.microsoft.com/office/excel/2006/main">
          <x14:cfRule type="iconSet" priority="11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O109:O111</xm:sqref>
        </x14:conditionalFormatting>
        <x14:conditionalFormatting xmlns:xm="http://schemas.microsoft.com/office/excel/2006/main">
          <x14:cfRule type="iconSet" priority="10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O112:O114</xm:sqref>
        </x14:conditionalFormatting>
        <x14:conditionalFormatting xmlns:xm="http://schemas.microsoft.com/office/excel/2006/main">
          <x14:cfRule type="iconSet" priority="9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O115:O117</xm:sqref>
        </x14:conditionalFormatting>
        <x14:conditionalFormatting xmlns:xm="http://schemas.microsoft.com/office/excel/2006/main">
          <x14:cfRule type="iconSet" priority="8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O118:O120</xm:sqref>
        </x14:conditionalFormatting>
        <x14:conditionalFormatting xmlns:xm="http://schemas.microsoft.com/office/excel/2006/main">
          <x14:cfRule type="iconSet" priority="7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O121:O123</xm:sqref>
        </x14:conditionalFormatting>
        <x14:conditionalFormatting xmlns:xm="http://schemas.microsoft.com/office/excel/2006/main">
          <x14:cfRule type="iconSet" priority="6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O124:O126</xm:sqref>
        </x14:conditionalFormatting>
        <x14:conditionalFormatting xmlns:xm="http://schemas.microsoft.com/office/excel/2006/main">
          <x14:cfRule type="iconSet" priority="5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O127:O129</xm:sqref>
        </x14:conditionalFormatting>
        <x14:conditionalFormatting xmlns:xm="http://schemas.microsoft.com/office/excel/2006/main">
          <x14:cfRule type="iconSet" priority="4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O130:O132</xm:sqref>
        </x14:conditionalFormatting>
        <x14:conditionalFormatting xmlns:xm="http://schemas.microsoft.com/office/excel/2006/main">
          <x14:cfRule type="iconSet" priority="3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O133:O135</xm:sqref>
        </x14:conditionalFormatting>
        <x14:conditionalFormatting xmlns:xm="http://schemas.microsoft.com/office/excel/2006/main">
          <x14:cfRule type="iconSet" priority="2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O136:O138</xm:sqref>
        </x14:conditionalFormatting>
        <x14:conditionalFormatting xmlns:xm="http://schemas.microsoft.com/office/excel/2006/main">
          <x14:cfRule type="iconSet" priority="1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O139:O141</xm:sqref>
        </x14:conditionalFormatting>
        <x14:conditionalFormatting xmlns:xm="http://schemas.microsoft.com/office/excel/2006/main">
          <x14:cfRule type="iconSet" priority="13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O142:O144</xm:sqref>
        </x14:conditionalFormatting>
        <x14:conditionalFormatting xmlns:xm="http://schemas.microsoft.com/office/excel/2006/main">
          <x14:cfRule type="iconSet" priority="56" id="{B89DC494-E00C-453F-9D1B-467F3600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AA46:AA48</xm:sqref>
        </x14:conditionalFormatting>
        <x14:conditionalFormatting xmlns:xm="http://schemas.microsoft.com/office/excel/2006/main">
          <x14:cfRule type="iconSet" priority="27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AA94:AA96</xm:sqref>
        </x14:conditionalFormatting>
        <x14:conditionalFormatting xmlns:xm="http://schemas.microsoft.com/office/excel/2006/main">
          <x14:cfRule type="iconSet" priority="73" id="{005DBB5F-2208-4D02-A185-7018240489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AA7:AB9 AB46:AB48</xm:sqref>
        </x14:conditionalFormatting>
        <x14:conditionalFormatting xmlns:xm="http://schemas.microsoft.com/office/excel/2006/main">
          <x14:cfRule type="iconSet" priority="54" id="{0A790B21-31AD-4D82-9EEF-8BCBF04AE1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AA10:AB12</xm:sqref>
        </x14:conditionalFormatting>
        <x14:conditionalFormatting xmlns:xm="http://schemas.microsoft.com/office/excel/2006/main">
          <x14:cfRule type="iconSet" priority="53" id="{DBB98915-B8F1-4A2A-ABB8-6FBAAB6DC9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AA13:AB15</xm:sqref>
        </x14:conditionalFormatting>
        <x14:conditionalFormatting xmlns:xm="http://schemas.microsoft.com/office/excel/2006/main">
          <x14:cfRule type="iconSet" priority="52" id="{C5FD3042-E8C4-478C-B6BF-68686AF60D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AA16:AB18</xm:sqref>
        </x14:conditionalFormatting>
        <x14:conditionalFormatting xmlns:xm="http://schemas.microsoft.com/office/excel/2006/main">
          <x14:cfRule type="iconSet" priority="51" id="{DDA3B1CF-E5B9-454C-8C41-9956805BD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AA19:AB21</xm:sqref>
        </x14:conditionalFormatting>
        <x14:conditionalFormatting xmlns:xm="http://schemas.microsoft.com/office/excel/2006/main">
          <x14:cfRule type="iconSet" priority="50" id="{6E6BCC7D-F7BD-4CB5-8FC7-0B7DFF69B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AA22:AB24</xm:sqref>
        </x14:conditionalFormatting>
        <x14:conditionalFormatting xmlns:xm="http://schemas.microsoft.com/office/excel/2006/main">
          <x14:cfRule type="iconSet" priority="49" id="{9F103001-FA03-438C-BE32-FB5066EDE0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AA25:AB27</xm:sqref>
        </x14:conditionalFormatting>
        <x14:conditionalFormatting xmlns:xm="http://schemas.microsoft.com/office/excel/2006/main">
          <x14:cfRule type="iconSet" priority="48" id="{FF065478-C602-4A47-AC22-EC8B207B81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AA28:AB30</xm:sqref>
        </x14:conditionalFormatting>
        <x14:conditionalFormatting xmlns:xm="http://schemas.microsoft.com/office/excel/2006/main">
          <x14:cfRule type="iconSet" priority="47" id="{09B19BEA-CBBA-404E-855D-762295A6A7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AA31:AB33</xm:sqref>
        </x14:conditionalFormatting>
        <x14:conditionalFormatting xmlns:xm="http://schemas.microsoft.com/office/excel/2006/main">
          <x14:cfRule type="iconSet" priority="46" id="{1560CF8E-087B-41D3-B0AA-2A3D8D530C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AA34:AB36</xm:sqref>
        </x14:conditionalFormatting>
        <x14:conditionalFormatting xmlns:xm="http://schemas.microsoft.com/office/excel/2006/main">
          <x14:cfRule type="iconSet" priority="45" id="{9EACDE8C-C411-4E94-BE2C-94F5AC788D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AA37:AB39</xm:sqref>
        </x14:conditionalFormatting>
        <x14:conditionalFormatting xmlns:xm="http://schemas.microsoft.com/office/excel/2006/main">
          <x14:cfRule type="iconSet" priority="44" id="{DEC8A12E-351A-478C-81AD-9A6BE6E3C5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AA40:AB42</xm:sqref>
        </x14:conditionalFormatting>
        <x14:conditionalFormatting xmlns:xm="http://schemas.microsoft.com/office/excel/2006/main">
          <x14:cfRule type="iconSet" priority="43" id="{E5B318DB-759F-4E1F-853F-3F3FC14B29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AA43:AB45</xm:sqref>
        </x14:conditionalFormatting>
        <x14:conditionalFormatting xmlns:xm="http://schemas.microsoft.com/office/excel/2006/main">
          <x14:cfRule type="iconSet" priority="28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AA55:AB57 AB94:AB96</xm:sqref>
        </x14:conditionalFormatting>
        <x14:conditionalFormatting xmlns:xm="http://schemas.microsoft.com/office/excel/2006/main">
          <x14:cfRule type="iconSet" priority="26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AA58:AB60</xm:sqref>
        </x14:conditionalFormatting>
        <x14:conditionalFormatting xmlns:xm="http://schemas.microsoft.com/office/excel/2006/main">
          <x14:cfRule type="iconSet" priority="25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AA61:AB63</xm:sqref>
        </x14:conditionalFormatting>
        <x14:conditionalFormatting xmlns:xm="http://schemas.microsoft.com/office/excel/2006/main">
          <x14:cfRule type="iconSet" priority="24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AA64:AB66</xm:sqref>
        </x14:conditionalFormatting>
        <x14:conditionalFormatting xmlns:xm="http://schemas.microsoft.com/office/excel/2006/main">
          <x14:cfRule type="iconSet" priority="23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AA67:AB69</xm:sqref>
        </x14:conditionalFormatting>
        <x14:conditionalFormatting xmlns:xm="http://schemas.microsoft.com/office/excel/2006/main">
          <x14:cfRule type="iconSet" priority="22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AA70:AB72</xm:sqref>
        </x14:conditionalFormatting>
        <x14:conditionalFormatting xmlns:xm="http://schemas.microsoft.com/office/excel/2006/main">
          <x14:cfRule type="iconSet" priority="21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AA73:AB75</xm:sqref>
        </x14:conditionalFormatting>
        <x14:conditionalFormatting xmlns:xm="http://schemas.microsoft.com/office/excel/2006/main">
          <x14:cfRule type="iconSet" priority="20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AA76:AB78</xm:sqref>
        </x14:conditionalFormatting>
        <x14:conditionalFormatting xmlns:xm="http://schemas.microsoft.com/office/excel/2006/main">
          <x14:cfRule type="iconSet" priority="19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AA79:AB81</xm:sqref>
        </x14:conditionalFormatting>
        <x14:conditionalFormatting xmlns:xm="http://schemas.microsoft.com/office/excel/2006/main">
          <x14:cfRule type="iconSet" priority="18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AA82:AB84</xm:sqref>
        </x14:conditionalFormatting>
        <x14:conditionalFormatting xmlns:xm="http://schemas.microsoft.com/office/excel/2006/main">
          <x14:cfRule type="iconSet" priority="17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AA85:AB87</xm:sqref>
        </x14:conditionalFormatting>
        <x14:conditionalFormatting xmlns:xm="http://schemas.microsoft.com/office/excel/2006/main">
          <x14:cfRule type="iconSet" priority="16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AA88:AB90</xm:sqref>
        </x14:conditionalFormatting>
        <x14:conditionalFormatting xmlns:xm="http://schemas.microsoft.com/office/excel/2006/main">
          <x14:cfRule type="iconSet" priority="15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AA91:AB93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E117"/>
  <sheetViews>
    <sheetView showGridLines="0" topLeftCell="G27" zoomScale="97" zoomScaleNormal="97" workbookViewId="0">
      <selection activeCell="M96" sqref="M96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4.42578125" customWidth="1"/>
    <col min="7" max="8" width="12" customWidth="1"/>
    <col min="9" max="10" width="13.42578125" customWidth="1"/>
    <col min="11" max="11" width="13.5703125" customWidth="1"/>
    <col min="12" max="13" width="12.425781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71</v>
      </c>
    </row>
    <row r="2" spans="1:31" x14ac:dyDescent="0.25">
      <c r="A2" s="1"/>
    </row>
    <row r="3" spans="1:31" x14ac:dyDescent="0.25">
      <c r="A3" s="1" t="s">
        <v>21</v>
      </c>
      <c r="O3" s="1" t="s">
        <v>23</v>
      </c>
      <c r="AA3" s="1" t="str">
        <f>'7'!AA3</f>
        <v>VARIAÇÃO (JAN-MAR)</v>
      </c>
    </row>
    <row r="4" spans="1:31" ht="15.75" thickBot="1" x14ac:dyDescent="0.3"/>
    <row r="5" spans="1:31" ht="24" customHeight="1" x14ac:dyDescent="0.25">
      <c r="A5" s="480" t="s">
        <v>78</v>
      </c>
      <c r="B5" s="503"/>
      <c r="C5" s="482">
        <v>2016</v>
      </c>
      <c r="D5" s="484">
        <v>2017</v>
      </c>
      <c r="E5" s="484">
        <v>2018</v>
      </c>
      <c r="F5" s="484">
        <v>2019</v>
      </c>
      <c r="G5" s="484">
        <v>2020</v>
      </c>
      <c r="H5" s="484">
        <v>2021</v>
      </c>
      <c r="I5" s="484">
        <v>2022</v>
      </c>
      <c r="J5" s="484">
        <v>2023</v>
      </c>
      <c r="K5" s="488">
        <v>2024</v>
      </c>
      <c r="L5" s="496" t="s">
        <v>90</v>
      </c>
      <c r="M5" s="497"/>
      <c r="O5" s="519">
        <v>2016</v>
      </c>
      <c r="P5" s="484">
        <v>2017</v>
      </c>
      <c r="Q5" s="484">
        <v>2018</v>
      </c>
      <c r="R5" s="484">
        <v>2019</v>
      </c>
      <c r="S5" s="484">
        <v>2020</v>
      </c>
      <c r="T5" s="484">
        <v>2021</v>
      </c>
      <c r="U5" s="484">
        <v>2022</v>
      </c>
      <c r="V5" s="484">
        <v>2023</v>
      </c>
      <c r="W5" s="488">
        <v>2024</v>
      </c>
      <c r="X5" s="496" t="str">
        <f>L5</f>
        <v>janeiro - março</v>
      </c>
      <c r="Y5" s="497"/>
      <c r="AA5" s="524" t="s">
        <v>91</v>
      </c>
      <c r="AB5" s="525"/>
    </row>
    <row r="6" spans="1:31" ht="20.25" customHeight="1" thickBot="1" x14ac:dyDescent="0.3">
      <c r="A6" s="481"/>
      <c r="B6" s="504"/>
      <c r="C6" s="513"/>
      <c r="D6" s="498"/>
      <c r="E6" s="498"/>
      <c r="F6" s="498"/>
      <c r="G6" s="498"/>
      <c r="H6" s="498"/>
      <c r="I6" s="498"/>
      <c r="J6" s="498"/>
      <c r="K6" s="518"/>
      <c r="L6" s="166">
        <v>2024</v>
      </c>
      <c r="M6" s="168">
        <v>2025</v>
      </c>
      <c r="O6" s="520"/>
      <c r="P6" s="498"/>
      <c r="Q6" s="498"/>
      <c r="R6" s="498"/>
      <c r="S6" s="498"/>
      <c r="T6" s="498"/>
      <c r="U6" s="498"/>
      <c r="V6" s="498"/>
      <c r="W6" s="518"/>
      <c r="X6" s="166">
        <v>2024</v>
      </c>
      <c r="Y6" s="168">
        <v>2025</v>
      </c>
      <c r="AA6" s="130" t="s">
        <v>0</v>
      </c>
      <c r="AB6" s="38" t="s">
        <v>37</v>
      </c>
    </row>
    <row r="7" spans="1:31" ht="20.100000000000001" customHeight="1" thickBot="1" x14ac:dyDescent="0.3">
      <c r="A7" s="5" t="s">
        <v>36</v>
      </c>
      <c r="B7" s="6"/>
      <c r="C7" s="13">
        <f>SUM(C8:C16)</f>
        <v>73589682</v>
      </c>
      <c r="D7" s="14">
        <f>SUM(D8:D16)</f>
        <v>80208943</v>
      </c>
      <c r="E7" s="14">
        <f>SUM(E8:E16)</f>
        <v>81369316</v>
      </c>
      <c r="F7" s="14">
        <f>SUM(F8:F16)</f>
        <v>89195523</v>
      </c>
      <c r="G7" s="14">
        <f>SUM(G8:G16)</f>
        <v>49337605</v>
      </c>
      <c r="H7" s="14">
        <v>45824290</v>
      </c>
      <c r="I7" s="14">
        <v>77034374.99500002</v>
      </c>
      <c r="J7" s="14">
        <v>80671338.37999998</v>
      </c>
      <c r="K7" s="14">
        <v>96067381.878000036</v>
      </c>
      <c r="L7" s="180">
        <v>21945365.254999995</v>
      </c>
      <c r="M7" s="179">
        <v>22593675.853000004</v>
      </c>
      <c r="N7" s="1"/>
      <c r="O7" s="134">
        <f t="shared" ref="O7:V7" si="0">C7/C28</f>
        <v>0.28645210339566635</v>
      </c>
      <c r="P7" s="21">
        <f t="shared" si="0"/>
        <v>0.29996382809659872</v>
      </c>
      <c r="Q7" s="21">
        <f t="shared" si="0"/>
        <v>0.30810715382130371</v>
      </c>
      <c r="R7" s="21">
        <f t="shared" si="0"/>
        <v>0.32051134028015688</v>
      </c>
      <c r="S7" s="259">
        <f t="shared" si="0"/>
        <v>0.19675932743408217</v>
      </c>
      <c r="T7" s="259">
        <f t="shared" si="0"/>
        <v>0.17975275068334365</v>
      </c>
      <c r="U7" s="259">
        <f t="shared" si="0"/>
        <v>0.27388011455741762</v>
      </c>
      <c r="V7" s="259">
        <f t="shared" si="0"/>
        <v>0.28699899776264154</v>
      </c>
      <c r="W7" s="22">
        <f>K7/K28</f>
        <v>0.33386533336339325</v>
      </c>
      <c r="X7" s="20">
        <f>L7/L28</f>
        <v>0.66670146142263831</v>
      </c>
      <c r="Y7" s="234">
        <f>M7/M28</f>
        <v>0.67967815569247447</v>
      </c>
      <c r="Z7" s="1"/>
      <c r="AA7" s="64">
        <f>(M7-L7)/L7</f>
        <v>2.9542028144293412E-2</v>
      </c>
      <c r="AB7" s="101">
        <f>(Y7-X7)*100</f>
        <v>1.2976694269836164</v>
      </c>
      <c r="AE7" s="1"/>
    </row>
    <row r="8" spans="1:31" ht="20.100000000000001" customHeight="1" x14ac:dyDescent="0.25">
      <c r="A8" s="24"/>
      <c r="B8" s="143" t="s">
        <v>64</v>
      </c>
      <c r="C8" s="10">
        <v>37372619</v>
      </c>
      <c r="D8" s="11">
        <v>38873692</v>
      </c>
      <c r="E8" s="11">
        <v>39446321</v>
      </c>
      <c r="F8" s="35">
        <v>43511718</v>
      </c>
      <c r="G8" s="35">
        <v>24224823</v>
      </c>
      <c r="H8" s="35">
        <v>21788571</v>
      </c>
      <c r="I8" s="35">
        <v>37718870.447000004</v>
      </c>
      <c r="J8" s="35">
        <v>39899418.752999976</v>
      </c>
      <c r="K8" s="12">
        <v>45614066.241999991</v>
      </c>
      <c r="L8" s="10">
        <v>10970964.653999999</v>
      </c>
      <c r="M8" s="161">
        <v>10648051.373000005</v>
      </c>
      <c r="O8" s="77">
        <f t="shared" ref="O8:O16" si="1">C8/$C$7</f>
        <v>0.50785134524701436</v>
      </c>
      <c r="P8" s="18">
        <f t="shared" ref="P8:P16" si="2">D8/$D$7</f>
        <v>0.48465533325878635</v>
      </c>
      <c r="Q8" s="18">
        <f t="shared" ref="Q8:Q16" si="3">E8/$E$7</f>
        <v>0.4847812779942749</v>
      </c>
      <c r="R8" s="37">
        <f>F8/$F$7</f>
        <v>0.4878240133195923</v>
      </c>
      <c r="S8" s="37">
        <f>G8/$G$7</f>
        <v>0.49100119472763221</v>
      </c>
      <c r="T8" s="37">
        <f>H8/$H$7</f>
        <v>0.47548082032476663</v>
      </c>
      <c r="U8" s="37">
        <f>I8/$I$7</f>
        <v>0.48963687249293814</v>
      </c>
      <c r="V8" s="37">
        <f>J8/$J$7</f>
        <v>0.49459224991477063</v>
      </c>
      <c r="W8" s="19">
        <f t="shared" ref="W8:W16" si="4">K8/$K$7</f>
        <v>0.47481325451262107</v>
      </c>
      <c r="X8" s="96">
        <f>L8/$L$7</f>
        <v>0.49992171588487883</v>
      </c>
      <c r="Y8" s="78">
        <f>M8/$M$7</f>
        <v>0.47128459495829006</v>
      </c>
      <c r="AA8" s="107">
        <f t="shared" ref="AA8:AA38" si="5">(M8-L8)/L8</f>
        <v>-2.9433444659058321E-2</v>
      </c>
      <c r="AB8" s="108">
        <f t="shared" ref="AB8:AB38" si="6">(Y8-X8)*100</f>
        <v>-2.8637120926588766</v>
      </c>
    </row>
    <row r="9" spans="1:31" ht="20.100000000000001" customHeight="1" x14ac:dyDescent="0.25">
      <c r="A9" s="24"/>
      <c r="B9" s="143" t="s">
        <v>65</v>
      </c>
      <c r="C9" s="10">
        <v>5996156</v>
      </c>
      <c r="D9" s="11">
        <v>7255381</v>
      </c>
      <c r="E9" s="11">
        <v>7833663</v>
      </c>
      <c r="F9" s="35">
        <v>8890691</v>
      </c>
      <c r="G9" s="35">
        <v>4710388</v>
      </c>
      <c r="H9" s="35">
        <v>4870698</v>
      </c>
      <c r="I9" s="35">
        <v>7948123.6699999981</v>
      </c>
      <c r="J9" s="35">
        <v>7776369.1060000006</v>
      </c>
      <c r="K9" s="12">
        <v>8675990.5209999997</v>
      </c>
      <c r="L9" s="10">
        <v>1756092.2590000003</v>
      </c>
      <c r="M9" s="161">
        <v>1922228.9870000002</v>
      </c>
      <c r="O9" s="77">
        <f t="shared" ref="O9:O15" si="7">C9/$C$7</f>
        <v>8.1480933699373773E-2</v>
      </c>
      <c r="P9" s="18">
        <f t="shared" ref="P9:P15" si="8">D9/$D$7</f>
        <v>9.0456010622157176E-2</v>
      </c>
      <c r="Q9" s="18">
        <f t="shared" ref="Q9:Q15" si="9">E9/$E$7</f>
        <v>9.6272936594428302E-2</v>
      </c>
      <c r="R9" s="37">
        <f t="shared" ref="R9:R16" si="10">F9/$F$7</f>
        <v>9.967642658477377E-2</v>
      </c>
      <c r="S9" s="37">
        <f t="shared" ref="S9:S16" si="11">G9/$G$7</f>
        <v>9.5472571074335696E-2</v>
      </c>
      <c r="T9" s="37">
        <f t="shared" ref="T9:T15" si="12">H9/$H$7</f>
        <v>0.10629074667605325</v>
      </c>
      <c r="U9" s="37">
        <f t="shared" ref="U9:U16" si="13">I9/$I$7</f>
        <v>0.10317632447223564</v>
      </c>
      <c r="V9" s="37">
        <f t="shared" ref="V9:V16" si="14">J9/$J$7</f>
        <v>9.6395687268378286E-2</v>
      </c>
      <c r="W9" s="19">
        <f t="shared" ref="W9:W15" si="15">K9/$K$7</f>
        <v>9.0311512101141689E-2</v>
      </c>
      <c r="X9" s="96">
        <f t="shared" ref="X9:X15" si="16">L9/$L$7</f>
        <v>8.0021099607804208E-2</v>
      </c>
      <c r="Y9" s="78">
        <f t="shared" ref="Y9:Y15" si="17">M9/$M$7</f>
        <v>8.5078187343506806E-2</v>
      </c>
      <c r="AA9" s="145">
        <f t="shared" ref="AA9:AA16" si="18">(M9-L9)/L9</f>
        <v>9.4605922410139071E-2</v>
      </c>
      <c r="AB9" s="104">
        <f t="shared" ref="AB9:AB15" si="19">(Y9-X9)*100</f>
        <v>0.50570877357025978</v>
      </c>
    </row>
    <row r="10" spans="1:31" ht="20.100000000000001" customHeight="1" x14ac:dyDescent="0.25">
      <c r="A10" s="24"/>
      <c r="B10" s="143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35">
        <v>14631.992999999997</v>
      </c>
      <c r="J10" s="35">
        <v>12820.835000000001</v>
      </c>
      <c r="K10" s="12">
        <v>1890.3520000000001</v>
      </c>
      <c r="L10" s="10">
        <v>1890.3519999999999</v>
      </c>
      <c r="M10" s="161"/>
      <c r="O10" s="77">
        <f t="shared" si="7"/>
        <v>4.6204847032767449E-4</v>
      </c>
      <c r="P10" s="18">
        <f t="shared" si="8"/>
        <v>5.843862074083186E-4</v>
      </c>
      <c r="Q10" s="18">
        <f t="shared" si="9"/>
        <v>8.698610665474932E-4</v>
      </c>
      <c r="R10" s="37">
        <f t="shared" si="10"/>
        <v>4.9262562202813701E-4</v>
      </c>
      <c r="S10" s="37">
        <f t="shared" si="11"/>
        <v>7.595220724637931E-4</v>
      </c>
      <c r="T10" s="37">
        <f t="shared" si="12"/>
        <v>5.8907623009543631E-4</v>
      </c>
      <c r="U10" s="37">
        <f t="shared" si="13"/>
        <v>1.8994108800064516E-4</v>
      </c>
      <c r="V10" s="37">
        <f t="shared" si="14"/>
        <v>1.5892676702111762E-4</v>
      </c>
      <c r="W10" s="19">
        <f t="shared" si="15"/>
        <v>1.9677355238020713E-5</v>
      </c>
      <c r="X10" s="96">
        <f t="shared" si="16"/>
        <v>8.6139008306972931E-5</v>
      </c>
      <c r="Y10" s="78">
        <f t="shared" si="17"/>
        <v>0</v>
      </c>
      <c r="AA10" s="145">
        <f t="shared" si="18"/>
        <v>-1</v>
      </c>
      <c r="AB10" s="104">
        <f t="shared" si="19"/>
        <v>-8.6139008306972929E-3</v>
      </c>
      <c r="AE10" s="1"/>
    </row>
    <row r="11" spans="1:31" ht="20.100000000000001" customHeight="1" x14ac:dyDescent="0.25">
      <c r="A11" s="24"/>
      <c r="B11" s="143" t="s">
        <v>66</v>
      </c>
      <c r="C11" s="10">
        <v>27432812</v>
      </c>
      <c r="D11" s="11">
        <v>30749453</v>
      </c>
      <c r="E11" s="11">
        <v>30888329</v>
      </c>
      <c r="F11" s="35">
        <v>33714237</v>
      </c>
      <c r="G11" s="35">
        <v>18372080</v>
      </c>
      <c r="H11" s="35">
        <v>17489523</v>
      </c>
      <c r="I11" s="35">
        <v>28589938.330000009</v>
      </c>
      <c r="J11" s="35">
        <v>29564255.964000005</v>
      </c>
      <c r="K11" s="12">
        <v>38734429.210000046</v>
      </c>
      <c r="L11" s="10">
        <v>8555287.4180000015</v>
      </c>
      <c r="M11" s="161">
        <v>9251333.1239999924</v>
      </c>
      <c r="O11" s="77">
        <f t="shared" si="7"/>
        <v>0.37278068411818926</v>
      </c>
      <c r="P11" s="18">
        <f t="shared" si="8"/>
        <v>0.38336688964969906</v>
      </c>
      <c r="Q11" s="18">
        <f t="shared" si="9"/>
        <v>0.37960659519369683</v>
      </c>
      <c r="R11" s="37">
        <f t="shared" si="10"/>
        <v>0.37798126930653236</v>
      </c>
      <c r="S11" s="37">
        <f t="shared" si="11"/>
        <v>0.37237478389962381</v>
      </c>
      <c r="T11" s="37">
        <f t="shared" si="12"/>
        <v>0.38166489868146347</v>
      </c>
      <c r="U11" s="37">
        <f t="shared" si="13"/>
        <v>0.37113221638853644</v>
      </c>
      <c r="V11" s="37">
        <f t="shared" si="14"/>
        <v>0.36647781675244362</v>
      </c>
      <c r="W11" s="19">
        <f t="shared" si="15"/>
        <v>0.40320063327207678</v>
      </c>
      <c r="X11" s="96">
        <f t="shared" si="16"/>
        <v>0.38984484052051854</v>
      </c>
      <c r="Y11" s="78">
        <f t="shared" si="17"/>
        <v>0.40946560374643926</v>
      </c>
      <c r="AA11" s="145">
        <f t="shared" si="18"/>
        <v>8.1358541448360591E-2</v>
      </c>
      <c r="AB11" s="104">
        <f t="shared" si="19"/>
        <v>1.9620763225920712</v>
      </c>
    </row>
    <row r="12" spans="1:31" ht="20.100000000000001" customHeight="1" x14ac:dyDescent="0.25">
      <c r="A12" s="24"/>
      <c r="B12" t="s">
        <v>67</v>
      </c>
      <c r="C12" s="10">
        <v>2421840</v>
      </c>
      <c r="D12" s="11">
        <v>3115619</v>
      </c>
      <c r="E12" s="11">
        <v>2990272</v>
      </c>
      <c r="F12" s="35">
        <v>2675500</v>
      </c>
      <c r="G12" s="35">
        <v>1749341</v>
      </c>
      <c r="H12" s="35">
        <v>1424798</v>
      </c>
      <c r="I12" s="35">
        <v>2405405.6720000017</v>
      </c>
      <c r="J12" s="35">
        <v>3011878.0789999994</v>
      </c>
      <c r="K12" s="12">
        <v>2635371.8309999998</v>
      </c>
      <c r="L12" s="10">
        <v>573920.98300000001</v>
      </c>
      <c r="M12" s="161">
        <v>653706.45299999998</v>
      </c>
      <c r="O12" s="77">
        <f t="shared" si="7"/>
        <v>3.2910048449455186E-2</v>
      </c>
      <c r="P12" s="18">
        <f t="shared" si="8"/>
        <v>3.8843785785831884E-2</v>
      </c>
      <c r="Q12" s="18">
        <f t="shared" si="9"/>
        <v>3.6749381056613524E-2</v>
      </c>
      <c r="R12" s="37">
        <f t="shared" si="10"/>
        <v>2.9995900130548033E-2</v>
      </c>
      <c r="S12" s="37">
        <f t="shared" si="11"/>
        <v>3.5456544759316956E-2</v>
      </c>
      <c r="T12" s="37">
        <f t="shared" si="12"/>
        <v>3.1092636678058734E-2</v>
      </c>
      <c r="U12" s="37">
        <f t="shared" si="13"/>
        <v>3.1225094928804532E-2</v>
      </c>
      <c r="V12" s="37">
        <f t="shared" si="14"/>
        <v>3.7335169336259626E-2</v>
      </c>
      <c r="W12" s="19">
        <f t="shared" si="15"/>
        <v>2.7432535158986304E-2</v>
      </c>
      <c r="X12" s="96">
        <f t="shared" si="16"/>
        <v>2.6152263875819464E-2</v>
      </c>
      <c r="Y12" s="78">
        <f t="shared" si="17"/>
        <v>2.8933160644295974E-2</v>
      </c>
      <c r="AA12" s="145">
        <f t="shared" si="18"/>
        <v>0.13901821394113406</v>
      </c>
      <c r="AB12" s="104">
        <f t="shared" si="19"/>
        <v>0.27808967684765096</v>
      </c>
    </row>
    <row r="13" spans="1:31" ht="20.100000000000001" customHeight="1" x14ac:dyDescent="0.25">
      <c r="A13" s="24"/>
      <c r="B13" s="143" t="s">
        <v>81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">
        <v>6760</v>
      </c>
      <c r="I13" s="35">
        <v>5641.3560000000007</v>
      </c>
      <c r="J13" s="35">
        <v>7820.6030000000001</v>
      </c>
      <c r="K13" s="12">
        <v>6696.1769999999997</v>
      </c>
      <c r="L13" s="10">
        <v>632.63</v>
      </c>
      <c r="M13" s="161">
        <v>3284.8389999999999</v>
      </c>
      <c r="O13" s="77">
        <f t="shared" si="7"/>
        <v>0</v>
      </c>
      <c r="P13" s="18">
        <f t="shared" si="8"/>
        <v>0</v>
      </c>
      <c r="Q13" s="18">
        <f t="shared" si="9"/>
        <v>0</v>
      </c>
      <c r="R13" s="37">
        <f t="shared" si="10"/>
        <v>0</v>
      </c>
      <c r="S13" s="37">
        <f t="shared" si="11"/>
        <v>0</v>
      </c>
      <c r="T13" s="37">
        <f t="shared" si="12"/>
        <v>1.4752001613118284E-4</v>
      </c>
      <c r="U13" s="37">
        <f t="shared" si="13"/>
        <v>7.3231670930881928E-5</v>
      </c>
      <c r="V13" s="37">
        <f t="shared" si="14"/>
        <v>9.694400957080045E-5</v>
      </c>
      <c r="W13" s="19">
        <f t="shared" si="15"/>
        <v>6.9702919649707466E-5</v>
      </c>
      <c r="X13" s="96">
        <f t="shared" si="16"/>
        <v>2.8827499230429196E-5</v>
      </c>
      <c r="Y13" s="78">
        <f t="shared" si="17"/>
        <v>1.4538754213223062E-4</v>
      </c>
      <c r="AA13" s="145">
        <f t="shared" si="18"/>
        <v>4.1923541406509335</v>
      </c>
      <c r="AB13" s="104">
        <f t="shared" si="19"/>
        <v>1.1656004290180143E-2</v>
      </c>
    </row>
    <row r="14" spans="1:31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35"/>
      <c r="J14" s="35">
        <v>296.35500000000002</v>
      </c>
      <c r="K14" s="12">
        <v>2479.4070000000002</v>
      </c>
      <c r="L14" s="10"/>
      <c r="M14" s="161">
        <v>23030.692000000003</v>
      </c>
      <c r="O14" s="77">
        <f t="shared" si="7"/>
        <v>0</v>
      </c>
      <c r="P14" s="18">
        <f t="shared" si="8"/>
        <v>0</v>
      </c>
      <c r="Q14" s="18">
        <f t="shared" si="9"/>
        <v>0</v>
      </c>
      <c r="R14" s="37">
        <f t="shared" si="10"/>
        <v>1.3049982340481371E-5</v>
      </c>
      <c r="S14" s="37">
        <f t="shared" si="11"/>
        <v>1.0884192696422942E-5</v>
      </c>
      <c r="T14" s="37">
        <f t="shared" si="12"/>
        <v>0</v>
      </c>
      <c r="U14" s="37">
        <f t="shared" si="13"/>
        <v>0</v>
      </c>
      <c r="V14" s="37">
        <f t="shared" si="14"/>
        <v>3.6736095613541014E-6</v>
      </c>
      <c r="W14" s="19">
        <f t="shared" si="15"/>
        <v>2.5809041024441598E-5</v>
      </c>
      <c r="X14" s="96">
        <f t="shared" si="16"/>
        <v>0</v>
      </c>
      <c r="Y14" s="78">
        <f t="shared" si="17"/>
        <v>1.019342410232108E-3</v>
      </c>
      <c r="AA14" s="145"/>
      <c r="AB14" s="104">
        <f t="shared" si="19"/>
        <v>0.10193424102321079</v>
      </c>
      <c r="AE14" s="1"/>
    </row>
    <row r="15" spans="1:31" ht="20.100000000000001" customHeight="1" x14ac:dyDescent="0.25">
      <c r="A15" s="24"/>
      <c r="B15" t="s">
        <v>69</v>
      </c>
      <c r="C15" s="10">
        <v>0</v>
      </c>
      <c r="D15" s="11">
        <v>0</v>
      </c>
      <c r="E15" s="11">
        <v>0</v>
      </c>
      <c r="F15" s="35">
        <v>0</v>
      </c>
      <c r="G15" s="35">
        <v>0</v>
      </c>
      <c r="H15" s="35">
        <v>0</v>
      </c>
      <c r="I15" s="35"/>
      <c r="J15" s="35"/>
      <c r="K15" s="12"/>
      <c r="L15" s="10"/>
      <c r="M15" s="161"/>
      <c r="O15" s="77">
        <f t="shared" si="7"/>
        <v>0</v>
      </c>
      <c r="P15" s="18">
        <f t="shared" si="8"/>
        <v>0</v>
      </c>
      <c r="Q15" s="18">
        <f t="shared" si="9"/>
        <v>0</v>
      </c>
      <c r="R15" s="37">
        <f t="shared" si="10"/>
        <v>0</v>
      </c>
      <c r="S15" s="37">
        <f t="shared" si="11"/>
        <v>0</v>
      </c>
      <c r="T15" s="37">
        <f t="shared" si="12"/>
        <v>0</v>
      </c>
      <c r="U15" s="37">
        <f t="shared" si="13"/>
        <v>0</v>
      </c>
      <c r="V15" s="37">
        <f t="shared" si="14"/>
        <v>0</v>
      </c>
      <c r="W15" s="19">
        <f t="shared" si="15"/>
        <v>0</v>
      </c>
      <c r="X15" s="96">
        <f t="shared" si="16"/>
        <v>0</v>
      </c>
      <c r="Y15" s="78">
        <f t="shared" si="17"/>
        <v>0</v>
      </c>
      <c r="AA15" s="145"/>
      <c r="AB15" s="104">
        <f t="shared" si="19"/>
        <v>0</v>
      </c>
    </row>
    <row r="16" spans="1:31" ht="20.100000000000001" customHeight="1" thickBot="1" x14ac:dyDescent="0.3">
      <c r="A16" s="24"/>
      <c r="B16" t="s">
        <v>70</v>
      </c>
      <c r="C16" s="10">
        <v>332253</v>
      </c>
      <c r="D16" s="11">
        <v>167925</v>
      </c>
      <c r="E16" s="11">
        <v>139951</v>
      </c>
      <c r="F16" s="35">
        <v>358273</v>
      </c>
      <c r="G16" s="35">
        <v>242963</v>
      </c>
      <c r="H16" s="35">
        <v>216946</v>
      </c>
      <c r="I16" s="35">
        <v>351763.527</v>
      </c>
      <c r="J16" s="35">
        <v>398478.68499999994</v>
      </c>
      <c r="K16" s="12">
        <v>396458.13800000009</v>
      </c>
      <c r="L16" s="10">
        <v>21945365.254999995</v>
      </c>
      <c r="M16" s="161">
        <v>22593675.853000004</v>
      </c>
      <c r="O16" s="77">
        <f t="shared" si="1"/>
        <v>4.5149400156396929E-3</v>
      </c>
      <c r="P16" s="18">
        <f t="shared" si="2"/>
        <v>2.093594476117208E-3</v>
      </c>
      <c r="Q16" s="18">
        <f t="shared" si="3"/>
        <v>1.7199480944389406E-3</v>
      </c>
      <c r="R16" s="37">
        <f t="shared" si="10"/>
        <v>4.0167150541849505E-3</v>
      </c>
      <c r="S16" s="37">
        <f t="shared" si="11"/>
        <v>4.9244992739311119E-3</v>
      </c>
      <c r="T16" s="37">
        <f t="shared" ref="T16" si="20">H16/$H$7</f>
        <v>4.7343013934313003E-3</v>
      </c>
      <c r="U16" s="37">
        <f t="shared" si="13"/>
        <v>4.566318958553652E-3</v>
      </c>
      <c r="V16" s="37">
        <f t="shared" si="14"/>
        <v>4.9395323419945975E-3</v>
      </c>
      <c r="W16" s="19">
        <f t="shared" si="4"/>
        <v>4.1268756392620213E-3</v>
      </c>
      <c r="X16" s="96">
        <f t="shared" ref="X16" si="21">L16/$L$7</f>
        <v>1</v>
      </c>
      <c r="Y16" s="78">
        <f t="shared" ref="Y16" si="22">M16/$M$7</f>
        <v>1</v>
      </c>
      <c r="AA16" s="145">
        <f t="shared" si="18"/>
        <v>2.9542028144293412E-2</v>
      </c>
      <c r="AB16" s="106">
        <f t="shared" si="6"/>
        <v>0</v>
      </c>
    </row>
    <row r="17" spans="1:31" ht="20.100000000000001" customHeight="1" thickBot="1" x14ac:dyDescent="0.3">
      <c r="A17" s="5" t="s">
        <v>35</v>
      </c>
      <c r="B17" s="6"/>
      <c r="C17" s="13">
        <f>SUM(C18:C27)</f>
        <v>183310795</v>
      </c>
      <c r="D17" s="14">
        <f>SUM(D18:D27)</f>
        <v>187186441</v>
      </c>
      <c r="E17" s="14">
        <f t="shared" ref="E17:G17" si="23">SUM(E18:E27)</f>
        <v>182724896</v>
      </c>
      <c r="F17" s="14">
        <f t="shared" si="23"/>
        <v>189095794</v>
      </c>
      <c r="G17" s="14">
        <f t="shared" si="23"/>
        <v>201413430</v>
      </c>
      <c r="H17" s="14">
        <v>209105272</v>
      </c>
      <c r="I17" s="14">
        <v>204236045.52999997</v>
      </c>
      <c r="J17" s="14">
        <v>200414445.92199981</v>
      </c>
      <c r="K17" s="14">
        <v>191675526.04900002</v>
      </c>
      <c r="L17" s="13">
        <v>10970964.653999999</v>
      </c>
      <c r="M17" s="160">
        <v>10648051.373000005</v>
      </c>
      <c r="N17" s="1"/>
      <c r="O17" s="134">
        <f t="shared" ref="O17:V17" si="24">C17/C28</f>
        <v>0.71354789660433371</v>
      </c>
      <c r="P17" s="21">
        <f t="shared" si="24"/>
        <v>0.70003617190340128</v>
      </c>
      <c r="Q17" s="21">
        <f t="shared" si="24"/>
        <v>0.69189284617869629</v>
      </c>
      <c r="R17" s="21">
        <f t="shared" si="24"/>
        <v>0.67948865971984318</v>
      </c>
      <c r="S17" s="259">
        <f t="shared" si="24"/>
        <v>0.8032406725659178</v>
      </c>
      <c r="T17" s="259">
        <f t="shared" si="24"/>
        <v>0.82024724931665638</v>
      </c>
      <c r="U17" s="259">
        <f t="shared" si="24"/>
        <v>0.72611988544258244</v>
      </c>
      <c r="V17" s="259">
        <f t="shared" si="24"/>
        <v>0.71300100223735841</v>
      </c>
      <c r="W17" s="22">
        <f>K17/K28</f>
        <v>0.66613466663660681</v>
      </c>
      <c r="X17" s="20">
        <f>L17/L28</f>
        <v>0.33329853857736169</v>
      </c>
      <c r="Y17" s="234">
        <f>M17/M28</f>
        <v>0.32032184430752547</v>
      </c>
      <c r="Z17" s="1"/>
      <c r="AA17" s="64">
        <f t="shared" si="5"/>
        <v>-2.9433444659058321E-2</v>
      </c>
      <c r="AB17" s="101">
        <f t="shared" si="6"/>
        <v>-1.297669426983622</v>
      </c>
      <c r="AE17" s="26"/>
    </row>
    <row r="18" spans="1:31" ht="20.100000000000001" customHeight="1" x14ac:dyDescent="0.25">
      <c r="A18" s="24"/>
      <c r="B18" t="s">
        <v>64</v>
      </c>
      <c r="C18" s="10">
        <v>63208159</v>
      </c>
      <c r="D18" s="11">
        <v>65750811</v>
      </c>
      <c r="E18" s="11">
        <v>62925601</v>
      </c>
      <c r="F18" s="35">
        <v>68442945</v>
      </c>
      <c r="G18" s="35">
        <v>75276705</v>
      </c>
      <c r="H18" s="35">
        <v>74756891</v>
      </c>
      <c r="I18" s="35">
        <v>71442444.871999964</v>
      </c>
      <c r="J18" s="35">
        <v>69341955.905000016</v>
      </c>
      <c r="K18" s="12">
        <v>65641066.912000075</v>
      </c>
      <c r="L18" s="10">
        <v>1756092.2590000003</v>
      </c>
      <c r="M18" s="161">
        <v>1922228.9870000002</v>
      </c>
      <c r="O18" s="77">
        <f t="shared" ref="O18:O27" si="25">C18/$C$17</f>
        <v>0.34481416656340397</v>
      </c>
      <c r="P18" s="18">
        <f t="shared" ref="P18:P27" si="26">D18/$D$17</f>
        <v>0.35125840658512225</v>
      </c>
      <c r="Q18" s="18">
        <f t="shared" ref="Q18:Q27" si="27">E18/$E$17</f>
        <v>0.34437343994985775</v>
      </c>
      <c r="R18" s="37">
        <f>F18/$F$17</f>
        <v>0.36194853175845887</v>
      </c>
      <c r="S18" s="37">
        <f>G18/$G$17</f>
        <v>0.37374223258101508</v>
      </c>
      <c r="T18" s="37">
        <f>H18/$H$17</f>
        <v>0.35750839892740727</v>
      </c>
      <c r="U18" s="37">
        <f>I18/$I$17</f>
        <v>0.34980331060858633</v>
      </c>
      <c r="V18" s="37">
        <f>J18/$J$17</f>
        <v>0.34599280299378976</v>
      </c>
      <c r="W18" s="19">
        <f t="shared" ref="W18:W27" si="28">K18/$K$17</f>
        <v>0.34245930226490973</v>
      </c>
      <c r="X18" s="96">
        <f>L18/$L$17</f>
        <v>0.16006726066333021</v>
      </c>
      <c r="Y18" s="78">
        <f>M18/$M$17</f>
        <v>0.18052401511455399</v>
      </c>
      <c r="AA18" s="107">
        <f t="shared" si="5"/>
        <v>9.4605922410139071E-2</v>
      </c>
      <c r="AB18" s="108">
        <f t="shared" si="6"/>
        <v>2.0456754451223773</v>
      </c>
      <c r="AE18" s="2"/>
    </row>
    <row r="19" spans="1:31" ht="20.100000000000001" customHeight="1" x14ac:dyDescent="0.25">
      <c r="A19" s="24"/>
      <c r="B19" t="s">
        <v>65</v>
      </c>
      <c r="C19" s="10">
        <v>56768</v>
      </c>
      <c r="D19" s="11">
        <v>44015</v>
      </c>
      <c r="E19" s="11">
        <v>22043</v>
      </c>
      <c r="F19" s="35">
        <v>50944</v>
      </c>
      <c r="G19" s="35">
        <v>44500</v>
      </c>
      <c r="H19" s="35">
        <v>23703</v>
      </c>
      <c r="I19" s="35">
        <v>293499.55899999983</v>
      </c>
      <c r="J19" s="35">
        <v>214368.47399999999</v>
      </c>
      <c r="K19" s="12">
        <v>264078.04499999993</v>
      </c>
      <c r="L19" s="10">
        <v>1890.3519999999999</v>
      </c>
      <c r="M19" s="161"/>
      <c r="O19" s="77">
        <f t="shared" si="25"/>
        <v>3.0968170750664194E-4</v>
      </c>
      <c r="P19" s="18">
        <f t="shared" si="26"/>
        <v>2.3513989456105957E-4</v>
      </c>
      <c r="Q19" s="18">
        <f t="shared" si="27"/>
        <v>1.2063490242730799E-4</v>
      </c>
      <c r="R19" s="37">
        <f t="shared" ref="R19:R27" si="29">F19/$F$17</f>
        <v>2.6940842481139478E-4</v>
      </c>
      <c r="S19" s="37">
        <f t="shared" ref="S19:S27" si="30">G19/$G$17</f>
        <v>2.2093859381670824E-4</v>
      </c>
      <c r="T19" s="37">
        <f t="shared" ref="T19:T27" si="31">H19/$H$17</f>
        <v>1.1335438735375356E-4</v>
      </c>
      <c r="U19" s="37">
        <f t="shared" ref="U19:U27" si="32">I19/$I$17</f>
        <v>1.4370605259143056E-3</v>
      </c>
      <c r="V19" s="37">
        <f t="shared" ref="V19:V27" si="33">J19/$J$17</f>
        <v>1.0696258596220704E-3</v>
      </c>
      <c r="W19" s="19">
        <f t="shared" si="28"/>
        <v>1.3777348128028138E-3</v>
      </c>
      <c r="X19" s="96">
        <f t="shared" ref="X19:X27" si="34">L19/$L$17</f>
        <v>1.7230499410193434E-4</v>
      </c>
      <c r="Y19" s="78">
        <f t="shared" ref="Y19:Y27" si="35">M19/$M$17</f>
        <v>0</v>
      </c>
      <c r="AA19" s="145">
        <f t="shared" si="5"/>
        <v>-1</v>
      </c>
      <c r="AB19" s="104">
        <f t="shared" si="6"/>
        <v>-1.7230499410193435E-2</v>
      </c>
      <c r="AE19" s="2"/>
    </row>
    <row r="20" spans="1:31" ht="20.100000000000001" customHeight="1" x14ac:dyDescent="0.25">
      <c r="A20" s="24"/>
      <c r="B20" t="s">
        <v>72</v>
      </c>
      <c r="C20" s="10">
        <v>0</v>
      </c>
      <c r="D20" s="11">
        <v>0</v>
      </c>
      <c r="E20" s="11">
        <v>0</v>
      </c>
      <c r="F20" s="35">
        <v>194</v>
      </c>
      <c r="G20" s="35">
        <v>2024</v>
      </c>
      <c r="H20" s="35">
        <v>142</v>
      </c>
      <c r="I20" s="35"/>
      <c r="J20" s="35"/>
      <c r="K20" s="12"/>
      <c r="L20" s="10">
        <v>8555287.4180000015</v>
      </c>
      <c r="M20" s="161">
        <v>9251333.1239999924</v>
      </c>
      <c r="O20" s="77">
        <f t="shared" si="25"/>
        <v>0</v>
      </c>
      <c r="P20" s="18">
        <f t="shared" si="26"/>
        <v>0</v>
      </c>
      <c r="Q20" s="18">
        <f t="shared" si="27"/>
        <v>0</v>
      </c>
      <c r="R20" s="37">
        <f t="shared" si="29"/>
        <v>1.0259350348109805E-6</v>
      </c>
      <c r="S20" s="37">
        <f t="shared" si="30"/>
        <v>1.0048982334494775E-5</v>
      </c>
      <c r="T20" s="37">
        <f t="shared" si="31"/>
        <v>6.7908378704100777E-7</v>
      </c>
      <c r="U20" s="37">
        <f t="shared" si="32"/>
        <v>0</v>
      </c>
      <c r="V20" s="37">
        <f t="shared" si="33"/>
        <v>0</v>
      </c>
      <c r="W20" s="19">
        <f t="shared" si="28"/>
        <v>0</v>
      </c>
      <c r="X20" s="96">
        <f t="shared" si="34"/>
        <v>0.77981177479053809</v>
      </c>
      <c r="Y20" s="78">
        <f t="shared" si="35"/>
        <v>0.86882874621157102</v>
      </c>
      <c r="AA20" s="145"/>
      <c r="AB20" s="104">
        <f t="shared" si="6"/>
        <v>8.9016971421032931</v>
      </c>
      <c r="AE20" s="26"/>
    </row>
    <row r="21" spans="1:31" ht="20.100000000000001" customHeight="1" x14ac:dyDescent="0.25">
      <c r="A21" s="24"/>
      <c r="B21" t="s">
        <v>66</v>
      </c>
      <c r="C21" s="10">
        <v>90178750</v>
      </c>
      <c r="D21" s="11">
        <v>92438841</v>
      </c>
      <c r="E21" s="11">
        <v>93287385</v>
      </c>
      <c r="F21" s="35">
        <v>95011875</v>
      </c>
      <c r="G21" s="35">
        <v>98720523</v>
      </c>
      <c r="H21" s="35">
        <v>105986244</v>
      </c>
      <c r="I21" s="35">
        <v>105363400.17900001</v>
      </c>
      <c r="J21" s="35">
        <v>103750554.8719998</v>
      </c>
      <c r="K21" s="12">
        <v>101263675.82299997</v>
      </c>
      <c r="L21" s="10">
        <v>573920.98300000001</v>
      </c>
      <c r="M21" s="161">
        <v>653706.45299999998</v>
      </c>
      <c r="O21" s="77">
        <f t="shared" si="25"/>
        <v>0.49194456878548803</v>
      </c>
      <c r="P21" s="18">
        <f t="shared" si="26"/>
        <v>0.49383299616236626</v>
      </c>
      <c r="Q21" s="18">
        <f t="shared" si="27"/>
        <v>0.51053461811793832</v>
      </c>
      <c r="R21" s="37">
        <f t="shared" si="29"/>
        <v>0.50245366642052336</v>
      </c>
      <c r="S21" s="37">
        <f t="shared" si="30"/>
        <v>0.49013873106674166</v>
      </c>
      <c r="T21" s="37">
        <f t="shared" si="31"/>
        <v>0.50685591513924144</v>
      </c>
      <c r="U21" s="37">
        <f t="shared" si="32"/>
        <v>0.51589032634067189</v>
      </c>
      <c r="V21" s="37">
        <f t="shared" si="33"/>
        <v>0.51768002248889256</v>
      </c>
      <c r="W21" s="19">
        <f t="shared" si="28"/>
        <v>0.5283078017853613</v>
      </c>
      <c r="X21" s="96">
        <f t="shared" si="34"/>
        <v>5.2312718261356278E-2</v>
      </c>
      <c r="Y21" s="78">
        <f t="shared" si="35"/>
        <v>6.139212050174616E-2</v>
      </c>
      <c r="AA21" s="145">
        <f t="shared" si="5"/>
        <v>0.13901821394113406</v>
      </c>
      <c r="AB21" s="104">
        <f t="shared" si="6"/>
        <v>0.90794022403898822</v>
      </c>
      <c r="AE21" s="2"/>
    </row>
    <row r="22" spans="1:31" ht="20.100000000000001" customHeight="1" x14ac:dyDescent="0.25">
      <c r="A22" s="24"/>
      <c r="B22" t="s">
        <v>67</v>
      </c>
      <c r="C22" s="10">
        <v>4165670</v>
      </c>
      <c r="D22" s="11">
        <v>4672073</v>
      </c>
      <c r="E22" s="11">
        <v>3977355</v>
      </c>
      <c r="F22" s="35">
        <v>3743966</v>
      </c>
      <c r="G22" s="35">
        <v>4230134</v>
      </c>
      <c r="H22" s="35">
        <v>4582037</v>
      </c>
      <c r="I22" s="35">
        <v>4152545.3280000011</v>
      </c>
      <c r="J22" s="35">
        <v>4009218.3360000006</v>
      </c>
      <c r="K22" s="12">
        <v>4089129.9019999998</v>
      </c>
      <c r="L22" s="10">
        <v>632.63</v>
      </c>
      <c r="M22" s="161">
        <v>3284.8389999999999</v>
      </c>
      <c r="O22" s="77">
        <f t="shared" si="25"/>
        <v>2.2724630047019325E-2</v>
      </c>
      <c r="P22" s="18">
        <f t="shared" si="26"/>
        <v>2.4959462742282706E-2</v>
      </c>
      <c r="Q22" s="18">
        <f t="shared" si="27"/>
        <v>2.1766902524328158E-2</v>
      </c>
      <c r="R22" s="37">
        <f t="shared" si="29"/>
        <v>1.9799308703820243E-2</v>
      </c>
      <c r="S22" s="37">
        <f t="shared" si="30"/>
        <v>2.1002243991376346E-2</v>
      </c>
      <c r="T22" s="37">
        <f t="shared" si="31"/>
        <v>2.1912584776915621E-2</v>
      </c>
      <c r="U22" s="37">
        <f t="shared" si="32"/>
        <v>2.0332088379521818E-2</v>
      </c>
      <c r="V22" s="37">
        <f t="shared" si="33"/>
        <v>2.0004637477881042E-2</v>
      </c>
      <c r="W22" s="19">
        <f t="shared" si="28"/>
        <v>2.1333604692727711E-2</v>
      </c>
      <c r="X22" s="96">
        <f t="shared" si="34"/>
        <v>5.7664026815485537E-5</v>
      </c>
      <c r="Y22" s="78">
        <f t="shared" si="35"/>
        <v>3.0849203154008847E-4</v>
      </c>
      <c r="AA22" s="145">
        <f t="shared" si="5"/>
        <v>4.1923541406509335</v>
      </c>
      <c r="AB22" s="104">
        <f t="shared" si="6"/>
        <v>2.5082800472460288E-2</v>
      </c>
      <c r="AE22" s="2"/>
    </row>
    <row r="23" spans="1:31" ht="20.100000000000001" customHeight="1" x14ac:dyDescent="0.25">
      <c r="A23" s="24"/>
      <c r="B23" t="s">
        <v>81</v>
      </c>
      <c r="C23" s="10">
        <v>0</v>
      </c>
      <c r="D23" s="11">
        <v>0</v>
      </c>
      <c r="E23" s="11">
        <v>0</v>
      </c>
      <c r="F23" s="35">
        <v>0</v>
      </c>
      <c r="G23" s="35">
        <v>0</v>
      </c>
      <c r="H23" s="35">
        <v>18648</v>
      </c>
      <c r="I23" s="35">
        <v>44621.919999999998</v>
      </c>
      <c r="J23" s="35">
        <v>22618.706000000002</v>
      </c>
      <c r="K23" s="12">
        <v>21069.529999999992</v>
      </c>
      <c r="L23" s="10"/>
      <c r="M23" s="161">
        <v>23030.692000000003</v>
      </c>
      <c r="O23" s="77">
        <f t="shared" ref="O23:O26" si="36">C23/$C$17</f>
        <v>0</v>
      </c>
      <c r="P23" s="18">
        <f t="shared" ref="P23:P26" si="37">D23/$D$17</f>
        <v>0</v>
      </c>
      <c r="Q23" s="18">
        <f t="shared" ref="Q23:Q26" si="38">E23/$E$17</f>
        <v>0</v>
      </c>
      <c r="R23" s="37">
        <f t="shared" ref="R23:R26" si="39">F23/$F$17</f>
        <v>0</v>
      </c>
      <c r="S23" s="37">
        <f t="shared" si="30"/>
        <v>0</v>
      </c>
      <c r="T23" s="37">
        <f t="shared" ref="T23:T26" si="40">H23/$H$17</f>
        <v>8.9179960991131772E-5</v>
      </c>
      <c r="U23" s="37">
        <f t="shared" si="32"/>
        <v>2.1848209939731496E-4</v>
      </c>
      <c r="V23" s="37">
        <f t="shared" si="33"/>
        <v>1.1285965887310877E-4</v>
      </c>
      <c r="W23" s="19">
        <f t="shared" ref="W23:W26" si="41">K23/$K$17</f>
        <v>1.0992290165732357E-4</v>
      </c>
      <c r="X23" s="96">
        <f t="shared" ref="X23:X26" si="42">L23/$L$17</f>
        <v>0</v>
      </c>
      <c r="Y23" s="78">
        <f t="shared" ref="Y23:Y26" si="43">M23/$M$17</f>
        <v>2.1629020365546269E-3</v>
      </c>
      <c r="AA23" s="145" t="e">
        <f t="shared" ref="AA23" si="44">(M23-L23)/L23</f>
        <v>#DIV/0!</v>
      </c>
      <c r="AB23" s="104">
        <f t="shared" ref="AB23:AB26" si="45">(Y23-X23)*100</f>
        <v>0.2162902036554627</v>
      </c>
      <c r="AE23" s="2"/>
    </row>
    <row r="24" spans="1:31" ht="20.100000000000001" customHeight="1" x14ac:dyDescent="0.25">
      <c r="A24" s="24"/>
      <c r="B24" t="s">
        <v>68</v>
      </c>
      <c r="C24" s="10">
        <v>0</v>
      </c>
      <c r="D24" s="11">
        <v>0</v>
      </c>
      <c r="E24" s="11">
        <v>266</v>
      </c>
      <c r="F24" s="35">
        <v>221</v>
      </c>
      <c r="G24" s="35">
        <v>39</v>
      </c>
      <c r="H24" s="35">
        <v>1021</v>
      </c>
      <c r="I24" s="35">
        <v>1179.998</v>
      </c>
      <c r="J24" s="35">
        <v>6268.2449999999999</v>
      </c>
      <c r="K24" s="12">
        <v>12791.785</v>
      </c>
      <c r="L24" s="10">
        <v>702.22499999999991</v>
      </c>
      <c r="M24" s="161">
        <v>1706.3880000000001</v>
      </c>
      <c r="O24" s="77">
        <f t="shared" si="36"/>
        <v>0</v>
      </c>
      <c r="P24" s="18">
        <f t="shared" si="37"/>
        <v>0</v>
      </c>
      <c r="Q24" s="18">
        <f t="shared" si="38"/>
        <v>1.455740327798572E-6</v>
      </c>
      <c r="R24" s="37">
        <f t="shared" si="39"/>
        <v>1.1687198076970449E-6</v>
      </c>
      <c r="S24" s="37">
        <f t="shared" si="30"/>
        <v>1.9363157660340723E-7</v>
      </c>
      <c r="T24" s="37">
        <f t="shared" si="40"/>
        <v>4.8827080744286547E-6</v>
      </c>
      <c r="U24" s="37">
        <f t="shared" si="32"/>
        <v>5.7776187202306146E-6</v>
      </c>
      <c r="V24" s="37">
        <f t="shared" si="33"/>
        <v>3.1276413090698892E-5</v>
      </c>
      <c r="W24" s="19">
        <f t="shared" si="41"/>
        <v>6.6736663066362998E-5</v>
      </c>
      <c r="X24" s="96">
        <f t="shared" si="42"/>
        <v>6.4007589318407806E-5</v>
      </c>
      <c r="Y24" s="78">
        <f t="shared" si="43"/>
        <v>1.6025354689092175E-4</v>
      </c>
      <c r="AA24" s="145"/>
      <c r="AB24" s="104">
        <f t="shared" si="45"/>
        <v>9.6245957572513949E-3</v>
      </c>
      <c r="AE24" s="26"/>
    </row>
    <row r="25" spans="1:31" ht="20.100000000000001" customHeight="1" x14ac:dyDescent="0.25">
      <c r="A25" s="24"/>
      <c r="B25" t="s">
        <v>82</v>
      </c>
      <c r="C25" s="10">
        <v>0</v>
      </c>
      <c r="D25" s="11">
        <v>0</v>
      </c>
      <c r="E25" s="11">
        <v>0</v>
      </c>
      <c r="F25" s="35">
        <v>0</v>
      </c>
      <c r="G25" s="35">
        <v>0</v>
      </c>
      <c r="H25" s="35">
        <v>11794</v>
      </c>
      <c r="I25" s="35">
        <v>32907.975999999995</v>
      </c>
      <c r="J25" s="35">
        <v>16635.636000000002</v>
      </c>
      <c r="K25" s="12">
        <v>789.7139999999996</v>
      </c>
      <c r="L25" s="10">
        <v>133.50099999999998</v>
      </c>
      <c r="M25" s="161">
        <v>35.573</v>
      </c>
      <c r="O25" s="77">
        <f t="shared" si="36"/>
        <v>0</v>
      </c>
      <c r="P25" s="18">
        <f t="shared" si="37"/>
        <v>0</v>
      </c>
      <c r="Q25" s="18">
        <f t="shared" si="38"/>
        <v>0</v>
      </c>
      <c r="R25" s="37">
        <f t="shared" si="39"/>
        <v>0</v>
      </c>
      <c r="S25" s="37">
        <f t="shared" si="30"/>
        <v>0</v>
      </c>
      <c r="T25" s="37">
        <f t="shared" si="40"/>
        <v>5.6402212565927079E-5</v>
      </c>
      <c r="U25" s="37">
        <f t="shared" si="32"/>
        <v>1.6112716986172837E-4</v>
      </c>
      <c r="V25" s="37">
        <f t="shared" si="33"/>
        <v>8.3006172152253429E-5</v>
      </c>
      <c r="W25" s="19">
        <f t="shared" si="41"/>
        <v>4.1200565157083055E-6</v>
      </c>
      <c r="X25" s="96">
        <f t="shared" si="42"/>
        <v>1.2168574433545885E-5</v>
      </c>
      <c r="Y25" s="78">
        <f t="shared" si="43"/>
        <v>3.3407990583330165E-6</v>
      </c>
      <c r="AA25" s="145"/>
      <c r="AB25" s="104">
        <f t="shared" si="45"/>
        <v>-8.8277753752128687E-4</v>
      </c>
      <c r="AE25" s="26"/>
    </row>
    <row r="26" spans="1:31" ht="20.100000000000001" customHeight="1" x14ac:dyDescent="0.25">
      <c r="A26" s="24"/>
      <c r="B26" t="s">
        <v>69</v>
      </c>
      <c r="C26" s="10">
        <v>0</v>
      </c>
      <c r="D26" s="11">
        <v>24</v>
      </c>
      <c r="E26" s="11">
        <v>29</v>
      </c>
      <c r="F26" s="35">
        <v>22</v>
      </c>
      <c r="G26" s="35">
        <v>0</v>
      </c>
      <c r="H26" s="35">
        <v>0</v>
      </c>
      <c r="I26" s="35"/>
      <c r="J26" s="35"/>
      <c r="K26" s="12"/>
      <c r="L26" s="10"/>
      <c r="M26" s="161"/>
      <c r="O26" s="77">
        <f t="shared" si="36"/>
        <v>0</v>
      </c>
      <c r="P26" s="18">
        <f t="shared" si="37"/>
        <v>1.2821441484642576E-7</v>
      </c>
      <c r="Q26" s="18">
        <f t="shared" si="38"/>
        <v>1.5870853197803982E-7</v>
      </c>
      <c r="R26" s="37">
        <f t="shared" si="39"/>
        <v>1.1634314827753387E-7</v>
      </c>
      <c r="S26" s="37">
        <f t="shared" si="30"/>
        <v>0</v>
      </c>
      <c r="T26" s="37">
        <f t="shared" si="40"/>
        <v>0</v>
      </c>
      <c r="U26" s="37">
        <f t="shared" si="32"/>
        <v>0</v>
      </c>
      <c r="V26" s="37">
        <f t="shared" si="33"/>
        <v>0</v>
      </c>
      <c r="W26" s="19">
        <f t="shared" si="41"/>
        <v>0</v>
      </c>
      <c r="X26" s="96">
        <f t="shared" si="42"/>
        <v>0</v>
      </c>
      <c r="Y26" s="78">
        <f t="shared" si="43"/>
        <v>0</v>
      </c>
      <c r="AA26" s="145"/>
      <c r="AB26" s="104">
        <f t="shared" si="45"/>
        <v>0</v>
      </c>
      <c r="AE26" s="2"/>
    </row>
    <row r="27" spans="1:31" ht="20.100000000000001" customHeight="1" thickBot="1" x14ac:dyDescent="0.3">
      <c r="A27" s="24"/>
      <c r="B27" t="s">
        <v>70</v>
      </c>
      <c r="C27" s="32">
        <v>25701448</v>
      </c>
      <c r="D27" s="33">
        <v>24280677</v>
      </c>
      <c r="E27" s="33">
        <v>22512217</v>
      </c>
      <c r="F27" s="35">
        <v>21845627</v>
      </c>
      <c r="G27" s="35">
        <v>23139505</v>
      </c>
      <c r="H27" s="35">
        <v>23724792</v>
      </c>
      <c r="I27" s="35">
        <v>22905445.698000003</v>
      </c>
      <c r="J27" s="35">
        <v>23052825.747999996</v>
      </c>
      <c r="K27" s="12">
        <v>15391322.455000002</v>
      </c>
      <c r="L27" s="10">
        <v>4270707.4239999996</v>
      </c>
      <c r="M27" s="161">
        <v>4104981.6619999991</v>
      </c>
      <c r="O27" s="77">
        <f t="shared" si="25"/>
        <v>0.140206952896582</v>
      </c>
      <c r="P27" s="18">
        <f t="shared" si="26"/>
        <v>0.12971386640125285</v>
      </c>
      <c r="Q27" s="18">
        <f t="shared" si="27"/>
        <v>0.12320279005658867</v>
      </c>
      <c r="R27" s="37">
        <f t="shared" si="29"/>
        <v>0.11552677369439535</v>
      </c>
      <c r="S27" s="37">
        <f t="shared" si="30"/>
        <v>0.1148856111531391</v>
      </c>
      <c r="T27" s="37">
        <f t="shared" si="31"/>
        <v>0.11345860280366341</v>
      </c>
      <c r="U27" s="37">
        <f t="shared" si="32"/>
        <v>0.11215182725732638</v>
      </c>
      <c r="V27" s="37">
        <f t="shared" si="33"/>
        <v>0.11502576893569852</v>
      </c>
      <c r="W27" s="19">
        <f t="shared" si="28"/>
        <v>8.0298840296728111E-2</v>
      </c>
      <c r="X27" s="96">
        <f t="shared" si="34"/>
        <v>0.38927364718497248</v>
      </c>
      <c r="Y27" s="78">
        <f t="shared" si="35"/>
        <v>0.385514825032578</v>
      </c>
      <c r="AA27" s="109">
        <f t="shared" si="5"/>
        <v>-3.8805224883511145E-2</v>
      </c>
      <c r="AB27" s="106">
        <f t="shared" si="6"/>
        <v>-0.37588221523944809</v>
      </c>
    </row>
    <row r="28" spans="1:31" ht="20.100000000000001" customHeight="1" thickBot="1" x14ac:dyDescent="0.3">
      <c r="A28" s="74" t="s">
        <v>20</v>
      </c>
      <c r="B28" s="100"/>
      <c r="C28" s="142">
        <f t="shared" ref="C28:M35" si="46">C7+C17</f>
        <v>256900477</v>
      </c>
      <c r="D28" s="142">
        <f t="shared" si="46"/>
        <v>267395384</v>
      </c>
      <c r="E28" s="142">
        <f t="shared" si="46"/>
        <v>264094212</v>
      </c>
      <c r="F28" s="142">
        <f t="shared" si="46"/>
        <v>278291317</v>
      </c>
      <c r="G28" s="142">
        <f t="shared" si="46"/>
        <v>250751035</v>
      </c>
      <c r="H28" s="142">
        <f t="shared" si="46"/>
        <v>254929562</v>
      </c>
      <c r="I28" s="142">
        <f t="shared" si="46"/>
        <v>281270420.52499998</v>
      </c>
      <c r="J28" s="142">
        <f t="shared" si="46"/>
        <v>281085784.30199981</v>
      </c>
      <c r="K28" s="142">
        <f t="shared" si="46"/>
        <v>287742907.92700005</v>
      </c>
      <c r="L28" s="142">
        <f t="shared" si="46"/>
        <v>32916329.908999994</v>
      </c>
      <c r="M28" s="142">
        <f t="shared" si="46"/>
        <v>33241727.226000011</v>
      </c>
      <c r="O28" s="146">
        <f t="shared" ref="O28:V28" si="47">O7+O17</f>
        <v>1</v>
      </c>
      <c r="P28" s="149">
        <f t="shared" si="47"/>
        <v>1</v>
      </c>
      <c r="Q28" s="149">
        <f t="shared" si="47"/>
        <v>1</v>
      </c>
      <c r="R28" s="149">
        <f t="shared" si="47"/>
        <v>1</v>
      </c>
      <c r="S28" s="149">
        <f t="shared" si="47"/>
        <v>1</v>
      </c>
      <c r="T28" s="149">
        <f t="shared" si="47"/>
        <v>1</v>
      </c>
      <c r="U28" s="149">
        <f t="shared" si="47"/>
        <v>1</v>
      </c>
      <c r="V28" s="149">
        <f t="shared" si="47"/>
        <v>1</v>
      </c>
      <c r="W28" s="150">
        <f>W7+W17</f>
        <v>1</v>
      </c>
      <c r="X28" s="237">
        <f>X7+X17</f>
        <v>1</v>
      </c>
      <c r="Y28" s="177">
        <f>Y7+Y17</f>
        <v>1</v>
      </c>
      <c r="AA28" s="240">
        <f t="shared" si="5"/>
        <v>9.8855892470273952E-3</v>
      </c>
      <c r="AB28" s="239">
        <f t="shared" si="6"/>
        <v>0</v>
      </c>
      <c r="AE28" s="1"/>
    </row>
    <row r="29" spans="1:31" ht="20.100000000000001" customHeight="1" x14ac:dyDescent="0.25">
      <c r="A29" s="24"/>
      <c r="B29" t="s">
        <v>64</v>
      </c>
      <c r="C29" s="76">
        <f t="shared" si="46"/>
        <v>100580778</v>
      </c>
      <c r="D29" s="315">
        <f t="shared" si="46"/>
        <v>104624503</v>
      </c>
      <c r="E29" s="315">
        <f t="shared" si="46"/>
        <v>102371922</v>
      </c>
      <c r="F29" s="315">
        <f t="shared" si="46"/>
        <v>111954663</v>
      </c>
      <c r="G29" s="315">
        <f t="shared" si="46"/>
        <v>99501528</v>
      </c>
      <c r="H29" s="315">
        <f t="shared" si="46"/>
        <v>96545462</v>
      </c>
      <c r="I29" s="315">
        <f t="shared" ref="I29:J29" si="48">I8+I18</f>
        <v>109161315.31899998</v>
      </c>
      <c r="J29" s="315">
        <f t="shared" si="48"/>
        <v>109241374.65799999</v>
      </c>
      <c r="K29" s="248">
        <f t="shared" ref="K29:M35" si="49">K8+K18</f>
        <v>111255133.15400007</v>
      </c>
      <c r="L29" s="212">
        <f t="shared" si="49"/>
        <v>12727056.912999999</v>
      </c>
      <c r="M29" s="161">
        <f t="shared" si="49"/>
        <v>12570280.360000005</v>
      </c>
      <c r="N29" s="2"/>
      <c r="O29" s="77">
        <f t="shared" ref="O29:O38" si="50">C29/$C$28</f>
        <v>0.39151650932901927</v>
      </c>
      <c r="P29" s="18">
        <f t="shared" ref="P29:P38" si="51">D29/$D$28</f>
        <v>0.39127265936647582</v>
      </c>
      <c r="Q29" s="18">
        <f t="shared" ref="Q29:Q38" si="52">E29/$E$28</f>
        <v>0.38763409930392567</v>
      </c>
      <c r="R29" s="37">
        <f>F29/$F$28</f>
        <v>0.40229305106202795</v>
      </c>
      <c r="S29" s="37">
        <f>G29/$G$28</f>
        <v>0.39681402710860197</v>
      </c>
      <c r="T29" s="37">
        <f>H29/$H$28</f>
        <v>0.37871426617835713</v>
      </c>
      <c r="U29" s="37">
        <f>I29/$I$28</f>
        <v>0.38810094255644439</v>
      </c>
      <c r="V29" s="37">
        <f>J29/$J$28</f>
        <v>0.38864069532819412</v>
      </c>
      <c r="W29" s="19">
        <f t="shared" ref="W29:W38" si="53">K29/$K$28</f>
        <v>0.38664769865405452</v>
      </c>
      <c r="X29" s="96">
        <f>L29/$L$28</f>
        <v>0.38664872263053124</v>
      </c>
      <c r="Y29" s="78">
        <f>M29/$M$28</f>
        <v>0.37814762977081895</v>
      </c>
      <c r="AA29" s="107">
        <f t="shared" si="5"/>
        <v>-1.2318366616232779E-2</v>
      </c>
      <c r="AB29" s="108">
        <f t="shared" si="6"/>
        <v>-0.85010928597122892</v>
      </c>
    </row>
    <row r="30" spans="1:31" ht="20.100000000000001" customHeight="1" x14ac:dyDescent="0.25">
      <c r="A30" s="24"/>
      <c r="B30" t="s">
        <v>65</v>
      </c>
      <c r="C30" s="76">
        <f t="shared" si="46"/>
        <v>6052924</v>
      </c>
      <c r="D30" s="11">
        <f t="shared" si="46"/>
        <v>7299396</v>
      </c>
      <c r="E30" s="11">
        <f t="shared" si="46"/>
        <v>7855706</v>
      </c>
      <c r="F30" s="11">
        <f t="shared" si="46"/>
        <v>8941635</v>
      </c>
      <c r="G30" s="11">
        <f t="shared" si="46"/>
        <v>4754888</v>
      </c>
      <c r="H30" s="11">
        <f t="shared" si="46"/>
        <v>4894401</v>
      </c>
      <c r="I30" s="11">
        <f t="shared" ref="I30:J30" si="54">I9+I19</f>
        <v>8241623.2289999975</v>
      </c>
      <c r="J30" s="11">
        <f t="shared" si="54"/>
        <v>7990737.580000001</v>
      </c>
      <c r="K30" s="12">
        <f t="shared" si="49"/>
        <v>8940068.5659999996</v>
      </c>
      <c r="L30" s="212">
        <f t="shared" si="49"/>
        <v>1757982.6110000003</v>
      </c>
      <c r="M30" s="161">
        <f t="shared" si="49"/>
        <v>1922228.9870000002</v>
      </c>
      <c r="N30" s="2"/>
      <c r="O30" s="77">
        <f t="shared" ref="O30:O37" si="55">C30/$C$28</f>
        <v>2.3561357575836654E-2</v>
      </c>
      <c r="P30" s="18">
        <f t="shared" ref="P30:P37" si="56">D30/$D$28</f>
        <v>2.7298137652219157E-2</v>
      </c>
      <c r="Q30" s="18">
        <f t="shared" ref="Q30:Q37" si="57">E30/$E$28</f>
        <v>2.9745846910117061E-2</v>
      </c>
      <c r="R30" s="37">
        <f t="shared" ref="R30:R37" si="58">F30/$F$28</f>
        <v>3.2130485048514824E-2</v>
      </c>
      <c r="S30" s="37">
        <f t="shared" ref="S30:S38" si="59">G30/$G$28</f>
        <v>1.8962585737681999E-2</v>
      </c>
      <c r="T30" s="37">
        <f t="shared" ref="T30:T37" si="60">H30/$H$28</f>
        <v>1.9199032711631928E-2</v>
      </c>
      <c r="U30" s="37">
        <f t="shared" ref="U30:U38" si="61">I30/$I$28</f>
        <v>2.930142179052014E-2</v>
      </c>
      <c r="V30" s="37">
        <f t="shared" ref="V30:V38" si="62">J30/$J$28</f>
        <v>2.8428109944595124E-2</v>
      </c>
      <c r="W30" s="19">
        <f t="shared" ref="W30:W37" si="63">K30/$K$28</f>
        <v>3.1069640014439841E-2</v>
      </c>
      <c r="X30" s="96">
        <f t="shared" ref="X30:X37" si="64">L30/$L$28</f>
        <v>5.3407613055893331E-2</v>
      </c>
      <c r="Y30" s="78">
        <f t="shared" ref="Y30:Y37" si="65">M30/$M$28</f>
        <v>5.7825785463293533E-2</v>
      </c>
      <c r="AA30" s="145">
        <f t="shared" ref="AA30:AA36" si="66">(M30-L30)/L30</f>
        <v>9.342889683452045E-2</v>
      </c>
      <c r="AB30" s="104">
        <f t="shared" ref="AB30:AB37" si="67">(Y30-X30)*100</f>
        <v>0.44181724074002016</v>
      </c>
    </row>
    <row r="31" spans="1:31" ht="20.100000000000001" customHeight="1" x14ac:dyDescent="0.25">
      <c r="A31" s="24"/>
      <c r="B31" t="s">
        <v>72</v>
      </c>
      <c r="C31" s="76">
        <f t="shared" si="46"/>
        <v>34002</v>
      </c>
      <c r="D31" s="11">
        <f t="shared" si="46"/>
        <v>46873</v>
      </c>
      <c r="E31" s="11">
        <f t="shared" si="46"/>
        <v>70780</v>
      </c>
      <c r="F31" s="11">
        <f t="shared" si="46"/>
        <v>44134</v>
      </c>
      <c r="G31" s="11">
        <f t="shared" si="46"/>
        <v>39497</v>
      </c>
      <c r="H31" s="11">
        <f t="shared" si="46"/>
        <v>27136</v>
      </c>
      <c r="I31" s="11">
        <f t="shared" ref="I31:J31" si="68">I10+I20</f>
        <v>14631.992999999997</v>
      </c>
      <c r="J31" s="11">
        <f t="shared" si="68"/>
        <v>12820.835000000001</v>
      </c>
      <c r="K31" s="12">
        <f t="shared" si="49"/>
        <v>1890.3520000000001</v>
      </c>
      <c r="L31" s="212">
        <f t="shared" si="49"/>
        <v>8557177.7700000014</v>
      </c>
      <c r="M31" s="161">
        <f t="shared" si="49"/>
        <v>9251333.1239999924</v>
      </c>
      <c r="N31" s="2"/>
      <c r="O31" s="77">
        <f t="shared" si="55"/>
        <v>1.3235475619611248E-4</v>
      </c>
      <c r="P31" s="18">
        <f t="shared" si="56"/>
        <v>1.7529472386105215E-4</v>
      </c>
      <c r="Q31" s="18">
        <f t="shared" si="57"/>
        <v>2.6801041743391182E-4</v>
      </c>
      <c r="R31" s="37">
        <f t="shared" si="58"/>
        <v>1.5858920959434749E-4</v>
      </c>
      <c r="S31" s="37">
        <f t="shared" si="59"/>
        <v>1.5751480347827877E-4</v>
      </c>
      <c r="T31" s="37">
        <f t="shared" si="60"/>
        <v>1.0644508933020487E-4</v>
      </c>
      <c r="U31" s="37">
        <f t="shared" si="61"/>
        <v>5.2021086940777232E-5</v>
      </c>
      <c r="V31" s="37">
        <f t="shared" si="62"/>
        <v>4.5611822852717585E-5</v>
      </c>
      <c r="W31" s="19">
        <f t="shared" si="63"/>
        <v>6.5695867662516969E-6</v>
      </c>
      <c r="X31" s="96">
        <f t="shared" si="64"/>
        <v>0.25996755390582882</v>
      </c>
      <c r="Y31" s="78">
        <f t="shared" si="65"/>
        <v>0.27830482637388543</v>
      </c>
      <c r="AA31" s="145">
        <f t="shared" si="66"/>
        <v>8.1119660319969117E-2</v>
      </c>
      <c r="AB31" s="104">
        <f t="shared" si="67"/>
        <v>1.8337272468056609</v>
      </c>
      <c r="AE31" s="1"/>
    </row>
    <row r="32" spans="1:31" ht="20.100000000000001" customHeight="1" x14ac:dyDescent="0.25">
      <c r="A32" s="24"/>
      <c r="B32" t="s">
        <v>66</v>
      </c>
      <c r="C32" s="76">
        <f t="shared" si="46"/>
        <v>117611562</v>
      </c>
      <c r="D32" s="11">
        <f t="shared" si="46"/>
        <v>123188294</v>
      </c>
      <c r="E32" s="11">
        <f t="shared" si="46"/>
        <v>124175714</v>
      </c>
      <c r="F32" s="11">
        <f t="shared" si="46"/>
        <v>128726112</v>
      </c>
      <c r="G32" s="11">
        <f t="shared" si="46"/>
        <v>117092603</v>
      </c>
      <c r="H32" s="11">
        <f t="shared" si="46"/>
        <v>123475767</v>
      </c>
      <c r="I32" s="11">
        <f t="shared" ref="I32:J32" si="69">I11+I21</f>
        <v>133953338.50900002</v>
      </c>
      <c r="J32" s="11">
        <f t="shared" si="69"/>
        <v>133314810.8359998</v>
      </c>
      <c r="K32" s="12">
        <f t="shared" si="49"/>
        <v>139998105.03300002</v>
      </c>
      <c r="L32" s="212">
        <f t="shared" si="49"/>
        <v>9129208.4010000005</v>
      </c>
      <c r="M32" s="161">
        <f t="shared" si="49"/>
        <v>9905039.5769999921</v>
      </c>
      <c r="N32" s="2"/>
      <c r="O32" s="77">
        <f t="shared" si="55"/>
        <v>0.45780982337374171</v>
      </c>
      <c r="P32" s="18">
        <f t="shared" si="56"/>
        <v>0.46069715997790001</v>
      </c>
      <c r="Q32" s="18">
        <f t="shared" si="57"/>
        <v>0.47019475761929991</v>
      </c>
      <c r="R32" s="37">
        <f t="shared" si="58"/>
        <v>0.46255885159363419</v>
      </c>
      <c r="S32" s="37">
        <f t="shared" si="59"/>
        <v>0.46696757602615679</v>
      </c>
      <c r="T32" s="37">
        <f t="shared" si="60"/>
        <v>0.48435248557011212</v>
      </c>
      <c r="U32" s="37">
        <f t="shared" si="61"/>
        <v>0.47624395860386581</v>
      </c>
      <c r="V32" s="37">
        <f t="shared" si="62"/>
        <v>0.47428514098303093</v>
      </c>
      <c r="W32" s="19">
        <f t="shared" si="63"/>
        <v>0.48653885526352342</v>
      </c>
      <c r="X32" s="96">
        <f t="shared" si="64"/>
        <v>0.27734587744862432</v>
      </c>
      <c r="Y32" s="78">
        <f t="shared" si="65"/>
        <v>0.29797006363895456</v>
      </c>
      <c r="AA32" s="145">
        <f t="shared" si="66"/>
        <v>8.4983400742063037E-2</v>
      </c>
      <c r="AB32" s="104">
        <f t="shared" si="67"/>
        <v>2.062418619033024</v>
      </c>
    </row>
    <row r="33" spans="1:31" ht="20.100000000000001" customHeight="1" x14ac:dyDescent="0.25">
      <c r="A33" s="24"/>
      <c r="B33" t="s">
        <v>67</v>
      </c>
      <c r="C33" s="76">
        <f t="shared" si="46"/>
        <v>6587510</v>
      </c>
      <c r="D33" s="11">
        <f t="shared" si="46"/>
        <v>7787692</v>
      </c>
      <c r="E33" s="11">
        <f t="shared" si="46"/>
        <v>6967627</v>
      </c>
      <c r="F33" s="11">
        <f t="shared" si="46"/>
        <v>6419466</v>
      </c>
      <c r="G33" s="11">
        <f t="shared" si="46"/>
        <v>5979475</v>
      </c>
      <c r="H33" s="11">
        <f t="shared" si="46"/>
        <v>6006835</v>
      </c>
      <c r="I33" s="11">
        <f t="shared" ref="I33:J33" si="70">I12+I22</f>
        <v>6557951.0000000028</v>
      </c>
      <c r="J33" s="11">
        <f t="shared" si="70"/>
        <v>7021096.415</v>
      </c>
      <c r="K33" s="12">
        <f t="shared" si="49"/>
        <v>6724501.7329999991</v>
      </c>
      <c r="L33" s="212">
        <f t="shared" si="49"/>
        <v>574553.61300000001</v>
      </c>
      <c r="M33" s="161">
        <f t="shared" si="49"/>
        <v>656991.29200000002</v>
      </c>
      <c r="N33" s="2"/>
      <c r="O33" s="77">
        <f t="shared" si="55"/>
        <v>2.5642264572362003E-2</v>
      </c>
      <c r="P33" s="18">
        <f t="shared" si="56"/>
        <v>2.9124257432955537E-2</v>
      </c>
      <c r="Q33" s="18">
        <f t="shared" si="57"/>
        <v>2.6383111342099388E-2</v>
      </c>
      <c r="R33" s="37">
        <f t="shared" si="58"/>
        <v>2.3067431888289924E-2</v>
      </c>
      <c r="S33" s="37">
        <f t="shared" si="59"/>
        <v>2.3846262489006276E-2</v>
      </c>
      <c r="T33" s="37">
        <f t="shared" si="60"/>
        <v>2.3562724357561952E-2</v>
      </c>
      <c r="U33" s="37">
        <f t="shared" si="61"/>
        <v>2.3315466261114068E-2</v>
      </c>
      <c r="V33" s="37">
        <f t="shared" si="62"/>
        <v>2.4978482751929224E-2</v>
      </c>
      <c r="W33" s="19">
        <f t="shared" si="63"/>
        <v>2.3369826146005291E-2</v>
      </c>
      <c r="X33" s="96">
        <f t="shared" si="64"/>
        <v>1.7454971881385395E-2</v>
      </c>
      <c r="Y33" s="78">
        <f t="shared" si="65"/>
        <v>1.9764054001566271E-2</v>
      </c>
      <c r="AA33" s="145">
        <f t="shared" si="66"/>
        <v>0.14348126464570679</v>
      </c>
      <c r="AB33" s="104">
        <f t="shared" si="67"/>
        <v>0.23090821201808762</v>
      </c>
    </row>
    <row r="34" spans="1:31" ht="20.100000000000001" customHeight="1" x14ac:dyDescent="0.25">
      <c r="A34" s="24"/>
      <c r="B34" t="s">
        <v>81</v>
      </c>
      <c r="C34" s="76">
        <f t="shared" si="46"/>
        <v>0</v>
      </c>
      <c r="D34" s="11">
        <f t="shared" si="46"/>
        <v>0</v>
      </c>
      <c r="E34" s="11">
        <f t="shared" si="46"/>
        <v>0</v>
      </c>
      <c r="F34" s="11">
        <f t="shared" si="46"/>
        <v>0</v>
      </c>
      <c r="G34" s="11">
        <f t="shared" si="46"/>
        <v>0</v>
      </c>
      <c r="H34" s="11">
        <f t="shared" si="46"/>
        <v>25408</v>
      </c>
      <c r="I34" s="11">
        <f t="shared" ref="I34:J34" si="71">I13+I23</f>
        <v>50263.275999999998</v>
      </c>
      <c r="J34" s="11">
        <f t="shared" si="71"/>
        <v>30439.309000000001</v>
      </c>
      <c r="K34" s="12">
        <f t="shared" si="49"/>
        <v>27765.706999999991</v>
      </c>
      <c r="L34" s="212">
        <f t="shared" si="49"/>
        <v>632.63</v>
      </c>
      <c r="M34" s="161">
        <f t="shared" si="49"/>
        <v>26315.531000000003</v>
      </c>
      <c r="N34" s="2"/>
      <c r="O34" s="77">
        <f t="shared" si="55"/>
        <v>0</v>
      </c>
      <c r="P34" s="18">
        <f t="shared" si="56"/>
        <v>0</v>
      </c>
      <c r="Q34" s="18">
        <f t="shared" si="57"/>
        <v>0</v>
      </c>
      <c r="R34" s="37">
        <f t="shared" si="58"/>
        <v>0</v>
      </c>
      <c r="S34" s="37">
        <f t="shared" si="59"/>
        <v>0</v>
      </c>
      <c r="T34" s="37">
        <f t="shared" si="60"/>
        <v>9.9666746377573899E-5</v>
      </c>
      <c r="U34" s="37">
        <f t="shared" si="61"/>
        <v>1.7870089540941429E-4</v>
      </c>
      <c r="V34" s="37">
        <f t="shared" si="62"/>
        <v>1.0829188347460459E-4</v>
      </c>
      <c r="W34" s="19">
        <f t="shared" si="63"/>
        <v>9.6494843956481145E-5</v>
      </c>
      <c r="X34" s="96">
        <f t="shared" si="64"/>
        <v>1.9219335866087126E-5</v>
      </c>
      <c r="Y34" s="78">
        <f t="shared" si="65"/>
        <v>7.916415059027774E-4</v>
      </c>
      <c r="AA34" s="145">
        <f t="shared" si="66"/>
        <v>40.597033020881085</v>
      </c>
      <c r="AB34" s="104">
        <f t="shared" si="67"/>
        <v>7.7242217003669025E-2</v>
      </c>
    </row>
    <row r="35" spans="1:31" ht="20.100000000000001" customHeight="1" x14ac:dyDescent="0.25">
      <c r="A35" s="24"/>
      <c r="B35" t="s">
        <v>68</v>
      </c>
      <c r="C35" s="76">
        <f t="shared" si="46"/>
        <v>0</v>
      </c>
      <c r="D35" s="11">
        <f t="shared" si="46"/>
        <v>0</v>
      </c>
      <c r="E35" s="11">
        <f t="shared" si="46"/>
        <v>266</v>
      </c>
      <c r="F35" s="11">
        <f t="shared" si="46"/>
        <v>1385</v>
      </c>
      <c r="G35" s="11">
        <f t="shared" si="46"/>
        <v>576</v>
      </c>
      <c r="H35" s="11">
        <f t="shared" si="46"/>
        <v>1021</v>
      </c>
      <c r="I35" s="11">
        <f t="shared" ref="I35:J35" si="72">I14+I24</f>
        <v>1179.998</v>
      </c>
      <c r="J35" s="11">
        <f t="shared" si="72"/>
        <v>6564.6</v>
      </c>
      <c r="K35" s="12">
        <f t="shared" si="49"/>
        <v>15271.191999999999</v>
      </c>
      <c r="L35" s="212">
        <f t="shared" si="49"/>
        <v>702.22499999999991</v>
      </c>
      <c r="M35" s="161">
        <f t="shared" si="49"/>
        <v>24737.08</v>
      </c>
      <c r="N35" s="2"/>
      <c r="O35" s="77">
        <f t="shared" si="55"/>
        <v>0</v>
      </c>
      <c r="P35" s="18">
        <f t="shared" si="56"/>
        <v>0</v>
      </c>
      <c r="Q35" s="18">
        <f t="shared" si="57"/>
        <v>1.0072163186976623E-6</v>
      </c>
      <c r="R35" s="37">
        <f t="shared" si="58"/>
        <v>4.9767991863001603E-6</v>
      </c>
      <c r="S35" s="37">
        <f t="shared" si="59"/>
        <v>2.2970991924320474E-6</v>
      </c>
      <c r="T35" s="37">
        <f t="shared" si="60"/>
        <v>4.005027867266331E-6</v>
      </c>
      <c r="U35" s="37">
        <f t="shared" si="61"/>
        <v>4.195243843264774E-6</v>
      </c>
      <c r="V35" s="37">
        <f t="shared" si="62"/>
        <v>2.3354436142337832E-5</v>
      </c>
      <c r="W35" s="19">
        <f t="shared" si="63"/>
        <v>5.3072348889565956E-5</v>
      </c>
      <c r="X35" s="96">
        <f t="shared" si="64"/>
        <v>2.1333635977685266E-5</v>
      </c>
      <c r="Y35" s="78">
        <f t="shared" si="65"/>
        <v>7.4415748110260346E-4</v>
      </c>
      <c r="AA35" s="145">
        <f t="shared" si="66"/>
        <v>34.22671508419667</v>
      </c>
      <c r="AB35" s="104">
        <f t="shared" si="67"/>
        <v>7.2282384512491818E-2</v>
      </c>
      <c r="AE35" s="1"/>
    </row>
    <row r="36" spans="1:31" ht="20.100000000000001" customHeight="1" x14ac:dyDescent="0.25">
      <c r="A36" s="24"/>
      <c r="B36" t="s">
        <v>82</v>
      </c>
      <c r="C36" s="76">
        <f>C25</f>
        <v>0</v>
      </c>
      <c r="D36" s="11">
        <f t="shared" ref="D36:M36" si="73">D25</f>
        <v>0</v>
      </c>
      <c r="E36" s="11">
        <f t="shared" si="73"/>
        <v>0</v>
      </c>
      <c r="F36" s="11">
        <f t="shared" si="73"/>
        <v>0</v>
      </c>
      <c r="G36" s="11">
        <f t="shared" si="73"/>
        <v>0</v>
      </c>
      <c r="H36" s="11">
        <f t="shared" si="73"/>
        <v>11794</v>
      </c>
      <c r="I36" s="11">
        <f t="shared" ref="I36:J36" si="74">I25</f>
        <v>32907.975999999995</v>
      </c>
      <c r="J36" s="11">
        <f t="shared" si="74"/>
        <v>16635.636000000002</v>
      </c>
      <c r="K36" s="12">
        <f t="shared" si="73"/>
        <v>789.7139999999996</v>
      </c>
      <c r="L36" s="212">
        <f t="shared" si="73"/>
        <v>133.50099999999998</v>
      </c>
      <c r="M36" s="10">
        <f t="shared" si="73"/>
        <v>35.573</v>
      </c>
      <c r="N36" s="2"/>
      <c r="O36" s="77">
        <f t="shared" si="55"/>
        <v>0</v>
      </c>
      <c r="P36" s="18">
        <f t="shared" si="56"/>
        <v>0</v>
      </c>
      <c r="Q36" s="18">
        <f t="shared" si="57"/>
        <v>0</v>
      </c>
      <c r="R36" s="37">
        <f t="shared" si="58"/>
        <v>0</v>
      </c>
      <c r="S36" s="37">
        <f t="shared" si="59"/>
        <v>0</v>
      </c>
      <c r="T36" s="37">
        <f t="shared" si="60"/>
        <v>4.6263759712575036E-5</v>
      </c>
      <c r="U36" s="37">
        <f t="shared" si="61"/>
        <v>1.1699764212168573E-4</v>
      </c>
      <c r="V36" s="37">
        <f t="shared" si="62"/>
        <v>5.9183483936443408E-5</v>
      </c>
      <c r="W36" s="19">
        <f t="shared" si="63"/>
        <v>2.7445124736153321E-6</v>
      </c>
      <c r="X36" s="96">
        <f t="shared" si="64"/>
        <v>4.0557680752706911E-6</v>
      </c>
      <c r="Y36" s="78">
        <f t="shared" si="65"/>
        <v>1.070130915826076E-6</v>
      </c>
      <c r="AA36" s="145">
        <f t="shared" si="66"/>
        <v>-0.73353757649755424</v>
      </c>
      <c r="AB36" s="104">
        <f t="shared" si="67"/>
        <v>-2.9856371594446149E-4</v>
      </c>
      <c r="AE36" s="1"/>
    </row>
    <row r="37" spans="1:31" ht="20.100000000000001" customHeight="1" x14ac:dyDescent="0.25">
      <c r="A37" s="24"/>
      <c r="B37" t="s">
        <v>69</v>
      </c>
      <c r="C37" s="76">
        <f t="shared" ref="C37:M38" si="75">C15+C26</f>
        <v>0</v>
      </c>
      <c r="D37" s="11">
        <f t="shared" si="75"/>
        <v>24</v>
      </c>
      <c r="E37" s="11">
        <f t="shared" si="75"/>
        <v>29</v>
      </c>
      <c r="F37" s="11">
        <f t="shared" si="75"/>
        <v>22</v>
      </c>
      <c r="G37" s="11">
        <f t="shared" ref="G37:H37" si="76">G15+G26</f>
        <v>0</v>
      </c>
      <c r="H37" s="11">
        <f t="shared" si="76"/>
        <v>0</v>
      </c>
      <c r="I37" s="11">
        <f t="shared" ref="I37:J37" si="77">I15+I26</f>
        <v>0</v>
      </c>
      <c r="J37" s="11">
        <f t="shared" si="77"/>
        <v>0</v>
      </c>
      <c r="K37" s="12">
        <f t="shared" si="75"/>
        <v>0</v>
      </c>
      <c r="L37" s="212">
        <f t="shared" si="75"/>
        <v>0</v>
      </c>
      <c r="M37" s="161">
        <f t="shared" si="75"/>
        <v>0</v>
      </c>
      <c r="N37" s="2"/>
      <c r="O37" s="77">
        <f t="shared" si="55"/>
        <v>0</v>
      </c>
      <c r="P37" s="18">
        <f t="shared" si="56"/>
        <v>8.9754728151926508E-8</v>
      </c>
      <c r="Q37" s="18">
        <f t="shared" si="57"/>
        <v>1.098092979031286E-7</v>
      </c>
      <c r="R37" s="37">
        <f t="shared" si="58"/>
        <v>7.9053849890688465E-8</v>
      </c>
      <c r="S37" s="37">
        <f t="shared" si="59"/>
        <v>0</v>
      </c>
      <c r="T37" s="37">
        <f t="shared" si="60"/>
        <v>0</v>
      </c>
      <c r="U37" s="37">
        <f t="shared" si="61"/>
        <v>0</v>
      </c>
      <c r="V37" s="37">
        <f t="shared" si="62"/>
        <v>0</v>
      </c>
      <c r="W37" s="19">
        <f t="shared" si="63"/>
        <v>0</v>
      </c>
      <c r="X37" s="96">
        <f t="shared" si="64"/>
        <v>0</v>
      </c>
      <c r="Y37" s="78">
        <f t="shared" si="65"/>
        <v>0</v>
      </c>
      <c r="AA37" s="145"/>
      <c r="AB37" s="104">
        <f t="shared" si="67"/>
        <v>0</v>
      </c>
    </row>
    <row r="38" spans="1:31" ht="20.100000000000001" customHeight="1" thickBot="1" x14ac:dyDescent="0.3">
      <c r="A38" s="31"/>
      <c r="B38" s="25" t="s">
        <v>70</v>
      </c>
      <c r="C38" s="214">
        <f t="shared" si="75"/>
        <v>26033701</v>
      </c>
      <c r="D38" s="33">
        <f t="shared" si="75"/>
        <v>24448602</v>
      </c>
      <c r="E38" s="33">
        <f t="shared" si="75"/>
        <v>22652168</v>
      </c>
      <c r="F38" s="33">
        <f t="shared" si="75"/>
        <v>22203900</v>
      </c>
      <c r="G38" s="33">
        <f t="shared" ref="G38:H38" si="78">G16+G27</f>
        <v>23382468</v>
      </c>
      <c r="H38" s="33">
        <f t="shared" si="78"/>
        <v>23941738</v>
      </c>
      <c r="I38" s="33">
        <f t="shared" ref="I38:J38" si="79">I16+I27</f>
        <v>23257209.225000001</v>
      </c>
      <c r="J38" s="33">
        <f t="shared" si="79"/>
        <v>23451304.432999995</v>
      </c>
      <c r="K38" s="43">
        <f t="shared" si="75"/>
        <v>15787780.593000002</v>
      </c>
      <c r="L38" s="213">
        <f t="shared" si="75"/>
        <v>26216072.678999994</v>
      </c>
      <c r="M38" s="162">
        <f t="shared" si="75"/>
        <v>26698657.515000004</v>
      </c>
      <c r="N38" s="2"/>
      <c r="O38" s="147">
        <f t="shared" si="50"/>
        <v>0.10133769039284422</v>
      </c>
      <c r="P38" s="80">
        <f t="shared" si="51"/>
        <v>9.143240109186028E-2</v>
      </c>
      <c r="Q38" s="80">
        <f t="shared" si="52"/>
        <v>8.5773057381507478E-2</v>
      </c>
      <c r="R38" s="80">
        <f t="shared" ref="R38" si="80">F38/$F$28</f>
        <v>7.9786535344902626E-2</v>
      </c>
      <c r="S38" s="80">
        <f t="shared" si="59"/>
        <v>9.3249736735882272E-2</v>
      </c>
      <c r="T38" s="80">
        <f t="shared" ref="T38" si="81">H38/$H$28</f>
        <v>9.3915110559049247E-2</v>
      </c>
      <c r="U38" s="80">
        <f t="shared" si="61"/>
        <v>8.2686295919740499E-2</v>
      </c>
      <c r="V38" s="80">
        <f t="shared" si="62"/>
        <v>8.3431129365844445E-2</v>
      </c>
      <c r="W38" s="94">
        <f t="shared" si="53"/>
        <v>5.486766192341859E-2</v>
      </c>
      <c r="X38" s="235">
        <f t="shared" ref="X38" si="82">L38/$L$28</f>
        <v>0.79644579913606917</v>
      </c>
      <c r="Y38" s="236">
        <f t="shared" ref="Y38" si="83">M38/$M$28</f>
        <v>0.80316697545480287</v>
      </c>
      <c r="AA38" s="109">
        <f t="shared" si="5"/>
        <v>1.8407975973707837E-2</v>
      </c>
      <c r="AB38" s="106">
        <f t="shared" si="6"/>
        <v>0.67211763187337015</v>
      </c>
    </row>
    <row r="39" spans="1:31" ht="20.100000000000001" customHeight="1" x14ac:dyDescent="0.25"/>
    <row r="40" spans="1:31" ht="19.5" customHeight="1" x14ac:dyDescent="0.25"/>
    <row r="41" spans="1:31" x14ac:dyDescent="0.25">
      <c r="A41" s="1" t="s">
        <v>22</v>
      </c>
      <c r="O41" s="1" t="s">
        <v>24</v>
      </c>
      <c r="AA41" s="1" t="str">
        <f>AA3</f>
        <v>VARIAÇÃO (JAN-MAR)</v>
      </c>
    </row>
    <row r="42" spans="1:31" ht="15.75" thickBot="1" x14ac:dyDescent="0.3"/>
    <row r="43" spans="1:31" ht="24" customHeight="1" x14ac:dyDescent="0.25">
      <c r="A43" s="480" t="s">
        <v>78</v>
      </c>
      <c r="B43" s="503"/>
      <c r="C43" s="482">
        <v>2016</v>
      </c>
      <c r="D43" s="484">
        <v>2017</v>
      </c>
      <c r="E43" s="484">
        <v>2018</v>
      </c>
      <c r="F43" s="484">
        <v>2019</v>
      </c>
      <c r="G43" s="484">
        <v>2020</v>
      </c>
      <c r="H43" s="484">
        <v>2021</v>
      </c>
      <c r="I43" s="484">
        <v>2022</v>
      </c>
      <c r="J43" s="484">
        <v>2023</v>
      </c>
      <c r="K43" s="488">
        <v>2024</v>
      </c>
      <c r="L43" s="496" t="str">
        <f>L5</f>
        <v>janeiro - março</v>
      </c>
      <c r="M43" s="497"/>
      <c r="O43" s="519">
        <v>2016</v>
      </c>
      <c r="P43" s="484">
        <v>2017</v>
      </c>
      <c r="Q43" s="484">
        <v>2018</v>
      </c>
      <c r="R43" s="484">
        <v>2019</v>
      </c>
      <c r="S43" s="484">
        <v>2020</v>
      </c>
      <c r="T43" s="484">
        <v>2021</v>
      </c>
      <c r="U43" s="484">
        <v>2022</v>
      </c>
      <c r="V43" s="484">
        <v>2023</v>
      </c>
      <c r="W43" s="488">
        <v>2024</v>
      </c>
      <c r="X43" s="496" t="str">
        <f>L5</f>
        <v>janeiro - março</v>
      </c>
      <c r="Y43" s="497"/>
      <c r="AA43" s="524" t="s">
        <v>91</v>
      </c>
      <c r="AB43" s="525"/>
    </row>
    <row r="44" spans="1:31" ht="20.25" customHeight="1" thickBot="1" x14ac:dyDescent="0.3">
      <c r="A44" s="481"/>
      <c r="B44" s="504"/>
      <c r="C44" s="513"/>
      <c r="D44" s="498"/>
      <c r="E44" s="498"/>
      <c r="F44" s="498"/>
      <c r="G44" s="498"/>
      <c r="H44" s="498"/>
      <c r="I44" s="498"/>
      <c r="J44" s="498"/>
      <c r="K44" s="518"/>
      <c r="L44" s="166">
        <v>2024</v>
      </c>
      <c r="M44" s="168">
        <v>2025</v>
      </c>
      <c r="O44" s="520"/>
      <c r="P44" s="498"/>
      <c r="Q44" s="498"/>
      <c r="R44" s="498"/>
      <c r="S44" s="498"/>
      <c r="T44" s="498"/>
      <c r="U44" s="498"/>
      <c r="V44" s="498"/>
      <c r="W44" s="518"/>
      <c r="X44" s="166">
        <v>2024</v>
      </c>
      <c r="Y44" s="168">
        <v>2025</v>
      </c>
      <c r="AA44" s="130" t="s">
        <v>1</v>
      </c>
      <c r="AB44" s="38" t="s">
        <v>37</v>
      </c>
    </row>
    <row r="45" spans="1:31" ht="19.5" customHeight="1" thickBot="1" x14ac:dyDescent="0.3">
      <c r="A45" s="5" t="s">
        <v>36</v>
      </c>
      <c r="B45" s="6"/>
      <c r="C45" s="13">
        <f>SUM(C46:C54)</f>
        <v>461075038</v>
      </c>
      <c r="D45" s="14">
        <f>SUM(D46:D54)</f>
        <v>517832642</v>
      </c>
      <c r="E45" s="14">
        <v>536653330</v>
      </c>
      <c r="F45" s="36">
        <v>588503011</v>
      </c>
      <c r="G45" s="36">
        <v>321477612</v>
      </c>
      <c r="H45" s="36">
        <v>309683341</v>
      </c>
      <c r="I45" s="36">
        <v>538979525.79599941</v>
      </c>
      <c r="J45" s="36">
        <v>583510088.63199973</v>
      </c>
      <c r="K45" s="15">
        <v>776392212.15299952</v>
      </c>
      <c r="L45" s="180">
        <v>167884806.56999993</v>
      </c>
      <c r="M45" s="179">
        <v>184708164.998</v>
      </c>
      <c r="N45" s="1"/>
      <c r="O45" s="134">
        <f t="shared" ref="O45:V45" si="84">C45/C66</f>
        <v>0.54434025397611374</v>
      </c>
      <c r="P45" s="21">
        <f t="shared" si="84"/>
        <v>0.5570919537421638</v>
      </c>
      <c r="Q45" s="21">
        <f t="shared" si="84"/>
        <v>0.54996675470828416</v>
      </c>
      <c r="R45" s="21">
        <f t="shared" si="84"/>
        <v>0.55942020617632771</v>
      </c>
      <c r="S45" s="259">
        <f t="shared" si="84"/>
        <v>0.39398917859528787</v>
      </c>
      <c r="T45" s="259">
        <f t="shared" si="84"/>
        <v>0.36527281285455232</v>
      </c>
      <c r="U45" s="259">
        <f t="shared" si="84"/>
        <v>0.49296058050154862</v>
      </c>
      <c r="V45" s="259">
        <f t="shared" si="84"/>
        <v>0.5074318825173757</v>
      </c>
      <c r="W45" s="22">
        <f>K45/K66</f>
        <v>0.57940015968577363</v>
      </c>
      <c r="X45" s="20">
        <f>L45/L66</f>
        <v>0.20290457706021725</v>
      </c>
      <c r="Y45" s="234">
        <f>M45/M66</f>
        <v>0.1876275423648312</v>
      </c>
      <c r="Z45" s="1"/>
      <c r="AA45" s="64">
        <f>(M45-L45)/L45</f>
        <v>0.10020774822756535</v>
      </c>
      <c r="AB45" s="101">
        <f>(Y45-X45)*100</f>
        <v>-1.5277034695386049</v>
      </c>
    </row>
    <row r="46" spans="1:31" ht="19.5" customHeight="1" x14ac:dyDescent="0.25">
      <c r="A46" s="24"/>
      <c r="B46" s="143" t="s">
        <v>64</v>
      </c>
      <c r="C46" s="10">
        <v>149734407</v>
      </c>
      <c r="D46" s="11">
        <v>155971662</v>
      </c>
      <c r="E46" s="11">
        <v>154979387</v>
      </c>
      <c r="F46" s="35">
        <v>171201937</v>
      </c>
      <c r="G46" s="35">
        <v>96446319</v>
      </c>
      <c r="H46" s="35">
        <v>86726994</v>
      </c>
      <c r="I46" s="35">
        <v>157021833.93799999</v>
      </c>
      <c r="J46" s="35">
        <v>167141044.69799992</v>
      </c>
      <c r="K46" s="12">
        <v>193733294.0059998</v>
      </c>
      <c r="L46" s="10">
        <v>45547004.938000008</v>
      </c>
      <c r="M46" s="161">
        <v>45444011.544999994</v>
      </c>
      <c r="O46" s="77">
        <f t="shared" ref="O46" si="85">C46/$C$45</f>
        <v>0.32475062551532013</v>
      </c>
      <c r="P46" s="18">
        <f t="shared" ref="P46" si="86">D46/$D$45</f>
        <v>0.30120090807253513</v>
      </c>
      <c r="Q46" s="18">
        <f t="shared" ref="Q46" si="87">E46/$E$45</f>
        <v>0.28878864312646674</v>
      </c>
      <c r="R46" s="37">
        <f>F46/$F$45</f>
        <v>0.29091089391214686</v>
      </c>
      <c r="S46" s="37">
        <f>G46/$G$45</f>
        <v>0.30000944202609048</v>
      </c>
      <c r="T46" s="37">
        <f>H46/$H$45</f>
        <v>0.28005056300396863</v>
      </c>
      <c r="U46" s="37">
        <f>I46/$I$45</f>
        <v>0.29133172304847782</v>
      </c>
      <c r="V46" s="37">
        <f>J46/$J$45</f>
        <v>0.28644071105925673</v>
      </c>
      <c r="W46" s="19">
        <f>K46/$K$45</f>
        <v>0.24953018715728925</v>
      </c>
      <c r="X46" s="96">
        <f>L46/$L$45</f>
        <v>0.27129914772251346</v>
      </c>
      <c r="Y46" s="78">
        <f>M46/$M$45</f>
        <v>0.2460314168866983</v>
      </c>
      <c r="AA46" s="107">
        <f t="shared" ref="AA46:AA67" si="88">(M46-L46)/L46</f>
        <v>-2.2612550076610287E-3</v>
      </c>
      <c r="AB46" s="108">
        <f t="shared" ref="AB46:AB67" si="89">(Y46-X46)*100</f>
        <v>-2.5267730835815154</v>
      </c>
    </row>
    <row r="47" spans="1:31" ht="19.5" customHeight="1" x14ac:dyDescent="0.25">
      <c r="A47" s="24"/>
      <c r="B47" s="143" t="s">
        <v>65</v>
      </c>
      <c r="C47" s="10">
        <v>28920922</v>
      </c>
      <c r="D47" s="11">
        <v>35940507</v>
      </c>
      <c r="E47" s="11">
        <v>36501243</v>
      </c>
      <c r="F47" s="35">
        <v>40006323</v>
      </c>
      <c r="G47" s="35">
        <v>19477281</v>
      </c>
      <c r="H47" s="35">
        <v>21314644</v>
      </c>
      <c r="I47" s="35">
        <v>37941272.237000003</v>
      </c>
      <c r="J47" s="35">
        <v>37851551.271000005</v>
      </c>
      <c r="K47" s="12">
        <v>43813931.429000005</v>
      </c>
      <c r="L47" s="10">
        <v>8875017.5830000006</v>
      </c>
      <c r="M47" s="161">
        <v>9740306.834999999</v>
      </c>
      <c r="O47" s="77">
        <f t="shared" ref="O47:O54" si="90">C47/$C$45</f>
        <v>6.272497883522378E-2</v>
      </c>
      <c r="P47" s="18">
        <f t="shared" ref="P47:P54" si="91">D47/$D$45</f>
        <v>6.940564206456494E-2</v>
      </c>
      <c r="Q47" s="18">
        <f t="shared" ref="Q47:Q54" si="92">E47/$E$45</f>
        <v>6.8016428780941315E-2</v>
      </c>
      <c r="R47" s="37">
        <f t="shared" ref="R47:R54" si="93">F47/$F$45</f>
        <v>6.7979810217147718E-2</v>
      </c>
      <c r="S47" s="37">
        <f t="shared" ref="S47:S54" si="94">G47/$G$45</f>
        <v>6.0586741573780259E-2</v>
      </c>
      <c r="T47" s="37">
        <f t="shared" ref="T47:T54" si="95">H47/$H$45</f>
        <v>6.8827221803965236E-2</v>
      </c>
      <c r="U47" s="37">
        <f t="shared" ref="U47:U54" si="96">I47/$I$45</f>
        <v>7.0394644733426395E-2</v>
      </c>
      <c r="V47" s="37">
        <f t="shared" ref="V47:V54" si="97">J47/$J$45</f>
        <v>6.4868717796705846E-2</v>
      </c>
      <c r="W47" s="19">
        <f t="shared" ref="W47:W54" si="98">K47/$K$45</f>
        <v>5.6432729158243829E-2</v>
      </c>
      <c r="X47" s="96">
        <f t="shared" ref="X47:X54" si="99">L47/$L$45</f>
        <v>5.2863732962634372E-2</v>
      </c>
      <c r="Y47" s="78">
        <f t="shared" ref="Y47:Y54" si="100">M47/$M$45</f>
        <v>5.2733493590310238E-2</v>
      </c>
      <c r="AA47" s="145">
        <f t="shared" ref="AA47:AA54" si="101">(M47-L47)/L47</f>
        <v>9.7497187347262343E-2</v>
      </c>
      <c r="AB47" s="104">
        <f t="shared" ref="AB47:AB54" si="102">(Y47-X47)*100</f>
        <v>-1.3023937232413407E-2</v>
      </c>
    </row>
    <row r="48" spans="1:31" ht="19.5" customHeight="1" x14ac:dyDescent="0.25">
      <c r="A48" s="24"/>
      <c r="B48" s="143" t="s">
        <v>72</v>
      </c>
      <c r="C48" s="10">
        <v>40804</v>
      </c>
      <c r="D48" s="11">
        <v>80734</v>
      </c>
      <c r="E48" s="11">
        <v>122357</v>
      </c>
      <c r="F48" s="35">
        <v>61080</v>
      </c>
      <c r="G48" s="35">
        <v>51146</v>
      </c>
      <c r="H48" s="35">
        <v>36639</v>
      </c>
      <c r="I48" s="35">
        <v>22644.725999999999</v>
      </c>
      <c r="J48" s="35">
        <v>24626.970999999998</v>
      </c>
      <c r="K48" s="12">
        <v>3779.7799999999997</v>
      </c>
      <c r="L48" s="10">
        <v>3779.7799999999997</v>
      </c>
      <c r="M48" s="161"/>
      <c r="O48" s="77">
        <f t="shared" si="90"/>
        <v>8.8497525645706286E-5</v>
      </c>
      <c r="P48" s="18">
        <f t="shared" si="91"/>
        <v>1.559075142273476E-4</v>
      </c>
      <c r="Q48" s="18">
        <f t="shared" si="92"/>
        <v>2.2800007595219805E-4</v>
      </c>
      <c r="R48" s="37">
        <f t="shared" si="93"/>
        <v>1.0378876379274803E-4</v>
      </c>
      <c r="S48" s="37">
        <f t="shared" si="94"/>
        <v>1.5909661541221103E-4</v>
      </c>
      <c r="T48" s="37">
        <f t="shared" si="95"/>
        <v>1.1831117515617347E-4</v>
      </c>
      <c r="U48" s="37">
        <f t="shared" si="96"/>
        <v>4.2014074591343371E-5</v>
      </c>
      <c r="V48" s="37">
        <f t="shared" si="97"/>
        <v>4.22048761106021E-5</v>
      </c>
      <c r="W48" s="19">
        <f t="shared" si="98"/>
        <v>4.8683898947393596E-6</v>
      </c>
      <c r="X48" s="96">
        <f t="shared" si="99"/>
        <v>2.2514127854827723E-5</v>
      </c>
      <c r="Y48" s="78">
        <f t="shared" si="100"/>
        <v>0</v>
      </c>
      <c r="AA48" s="145">
        <f t="shared" si="101"/>
        <v>-1</v>
      </c>
      <c r="AB48" s="104">
        <f t="shared" si="102"/>
        <v>-2.2514127854827721E-3</v>
      </c>
    </row>
    <row r="49" spans="1:28" ht="19.5" customHeight="1" x14ac:dyDescent="0.25">
      <c r="A49" s="24"/>
      <c r="B49" s="143" t="s">
        <v>66</v>
      </c>
      <c r="C49" s="10">
        <v>272862364</v>
      </c>
      <c r="D49" s="11">
        <v>314109867</v>
      </c>
      <c r="E49" s="11">
        <v>332752759</v>
      </c>
      <c r="F49" s="35">
        <v>365328398</v>
      </c>
      <c r="G49" s="35">
        <v>197751280</v>
      </c>
      <c r="H49" s="35">
        <v>195313268</v>
      </c>
      <c r="I49" s="35">
        <v>332125741.87599939</v>
      </c>
      <c r="J49" s="35">
        <v>365862499.76599967</v>
      </c>
      <c r="K49" s="12">
        <v>525373999.26799977</v>
      </c>
      <c r="L49" s="10">
        <v>110547531.10399991</v>
      </c>
      <c r="M49" s="161">
        <v>126243492.25599998</v>
      </c>
      <c r="O49" s="77">
        <f t="shared" si="90"/>
        <v>0.59179600176056379</v>
      </c>
      <c r="P49" s="18">
        <f t="shared" si="91"/>
        <v>0.60658568333357399</v>
      </c>
      <c r="Q49" s="18">
        <f t="shared" si="92"/>
        <v>0.6200516057545008</v>
      </c>
      <c r="R49" s="37">
        <f t="shared" si="93"/>
        <v>0.62077574994769225</v>
      </c>
      <c r="S49" s="37">
        <f t="shared" si="94"/>
        <v>0.61513235329121452</v>
      </c>
      <c r="T49" s="37">
        <f t="shared" si="95"/>
        <v>0.630687034598997</v>
      </c>
      <c r="U49" s="37">
        <f t="shared" si="96"/>
        <v>0.61621216758743269</v>
      </c>
      <c r="V49" s="37">
        <f t="shared" si="97"/>
        <v>0.62700286917701764</v>
      </c>
      <c r="W49" s="19">
        <f t="shared" si="98"/>
        <v>0.67668633333028216</v>
      </c>
      <c r="X49" s="96">
        <f t="shared" si="99"/>
        <v>0.65847251673668805</v>
      </c>
      <c r="Y49" s="78">
        <f t="shared" si="100"/>
        <v>0.68347542869784306</v>
      </c>
      <c r="AA49" s="145">
        <f t="shared" si="101"/>
        <v>0.14198382356665898</v>
      </c>
      <c r="AB49" s="104">
        <f t="shared" si="102"/>
        <v>2.5002911961155005</v>
      </c>
    </row>
    <row r="50" spans="1:28" ht="19.5" customHeight="1" x14ac:dyDescent="0.25">
      <c r="A50" s="24"/>
      <c r="B50" t="s">
        <v>67</v>
      </c>
      <c r="C50" s="10">
        <v>8895198</v>
      </c>
      <c r="D50" s="11">
        <v>11142081</v>
      </c>
      <c r="E50" s="11">
        <v>11921986</v>
      </c>
      <c r="F50" s="35">
        <v>11148224</v>
      </c>
      <c r="G50" s="35">
        <v>7267502</v>
      </c>
      <c r="H50" s="35">
        <v>5597136</v>
      </c>
      <c r="I50" s="35">
        <v>10867352.539000003</v>
      </c>
      <c r="J50" s="35">
        <v>11556418.046999998</v>
      </c>
      <c r="K50" s="12">
        <v>12610782.950000001</v>
      </c>
      <c r="L50" s="10">
        <v>2717936.6289999997</v>
      </c>
      <c r="M50" s="161">
        <v>2985528.2609999999</v>
      </c>
      <c r="O50" s="77">
        <f t="shared" si="90"/>
        <v>1.9292300096280642E-2</v>
      </c>
      <c r="P50" s="18">
        <f t="shared" si="91"/>
        <v>2.1516760621668189E-2</v>
      </c>
      <c r="Q50" s="18">
        <f t="shared" si="92"/>
        <v>2.221543281954479E-2</v>
      </c>
      <c r="R50" s="37">
        <f t="shared" si="93"/>
        <v>1.8943359322931314E-2</v>
      </c>
      <c r="S50" s="37">
        <f t="shared" si="94"/>
        <v>2.2606557124730663E-2</v>
      </c>
      <c r="T50" s="37">
        <f t="shared" si="95"/>
        <v>1.8073739394331836E-2</v>
      </c>
      <c r="U50" s="37">
        <f t="shared" si="96"/>
        <v>2.0162829975684887E-2</v>
      </c>
      <c r="V50" s="37">
        <f t="shared" si="97"/>
        <v>1.9805001271003292E-2</v>
      </c>
      <c r="W50" s="19">
        <f t="shared" si="98"/>
        <v>1.6242799390052177E-2</v>
      </c>
      <c r="X50" s="96">
        <f t="shared" si="99"/>
        <v>1.6189294817853278E-2</v>
      </c>
      <c r="Y50" s="78">
        <f t="shared" si="100"/>
        <v>1.6163488284518052E-2</v>
      </c>
      <c r="AA50" s="145">
        <f t="shared" si="101"/>
        <v>9.8453962886711682E-2</v>
      </c>
      <c r="AB50" s="104">
        <f t="shared" si="102"/>
        <v>-2.5806533335226423E-3</v>
      </c>
    </row>
    <row r="51" spans="1:28" ht="19.5" customHeight="1" x14ac:dyDescent="0.25">
      <c r="A51" s="24"/>
      <c r="B51" s="143" t="s">
        <v>81</v>
      </c>
      <c r="C51" s="10">
        <v>0</v>
      </c>
      <c r="D51" s="11">
        <v>0</v>
      </c>
      <c r="E51" s="11">
        <v>0</v>
      </c>
      <c r="F51" s="35">
        <v>0</v>
      </c>
      <c r="G51" s="35">
        <v>0</v>
      </c>
      <c r="H51" s="35">
        <v>39775</v>
      </c>
      <c r="I51" s="35">
        <v>43468.163</v>
      </c>
      <c r="J51" s="35">
        <v>62304.261000000006</v>
      </c>
      <c r="K51" s="12">
        <v>62159.936000000002</v>
      </c>
      <c r="L51" s="10">
        <v>5221.6610000000001</v>
      </c>
      <c r="M51" s="161">
        <v>27721.688999999998</v>
      </c>
      <c r="O51" s="77">
        <f t="shared" si="90"/>
        <v>0</v>
      </c>
      <c r="P51" s="18">
        <f t="shared" si="91"/>
        <v>0</v>
      </c>
      <c r="Q51" s="18">
        <f t="shared" si="92"/>
        <v>0</v>
      </c>
      <c r="R51" s="37">
        <f t="shared" si="93"/>
        <v>0</v>
      </c>
      <c r="S51" s="37">
        <f t="shared" si="94"/>
        <v>0</v>
      </c>
      <c r="T51" s="37">
        <f t="shared" si="95"/>
        <v>1.2843764818463386E-4</v>
      </c>
      <c r="U51" s="37">
        <f t="shared" si="96"/>
        <v>8.0649005981819877E-5</v>
      </c>
      <c r="V51" s="37">
        <f t="shared" si="97"/>
        <v>1.0677495079145618E-4</v>
      </c>
      <c r="W51" s="19">
        <f t="shared" si="98"/>
        <v>8.006254445498028E-5</v>
      </c>
      <c r="X51" s="96">
        <f t="shared" si="99"/>
        <v>3.1102641785650911E-5</v>
      </c>
      <c r="Y51" s="78">
        <f t="shared" si="100"/>
        <v>1.5008372261345439E-4</v>
      </c>
      <c r="AA51" s="145">
        <f t="shared" si="101"/>
        <v>4.308979077730247</v>
      </c>
      <c r="AB51" s="104">
        <f t="shared" si="102"/>
        <v>1.1898108082780348E-2</v>
      </c>
    </row>
    <row r="52" spans="1:28" ht="19.5" customHeight="1" x14ac:dyDescent="0.25">
      <c r="A52" s="24"/>
      <c r="B52" t="s">
        <v>68</v>
      </c>
      <c r="C52" s="10">
        <v>0</v>
      </c>
      <c r="D52" s="11">
        <v>0</v>
      </c>
      <c r="E52" s="11">
        <v>0</v>
      </c>
      <c r="F52" s="35">
        <v>4200</v>
      </c>
      <c r="G52" s="35">
        <v>1939</v>
      </c>
      <c r="H52" s="35">
        <v>0</v>
      </c>
      <c r="I52" s="35"/>
      <c r="J52" s="35">
        <v>612.71299999999997</v>
      </c>
      <c r="K52" s="12">
        <v>5125.8130000000001</v>
      </c>
      <c r="L52" s="10"/>
      <c r="M52" s="161">
        <v>99492.485000000001</v>
      </c>
      <c r="O52" s="77">
        <f t="shared" si="90"/>
        <v>0</v>
      </c>
      <c r="P52" s="18">
        <f t="shared" si="91"/>
        <v>0</v>
      </c>
      <c r="Q52" s="18">
        <f t="shared" si="92"/>
        <v>0</v>
      </c>
      <c r="R52" s="37">
        <f t="shared" si="93"/>
        <v>7.1367519307390599E-6</v>
      </c>
      <c r="S52" s="37">
        <f t="shared" si="94"/>
        <v>6.0315242107745906E-6</v>
      </c>
      <c r="T52" s="37">
        <f t="shared" si="95"/>
        <v>0</v>
      </c>
      <c r="U52" s="37">
        <f t="shared" si="96"/>
        <v>0</v>
      </c>
      <c r="V52" s="37">
        <f t="shared" si="97"/>
        <v>1.0500469690874832E-6</v>
      </c>
      <c r="W52" s="19">
        <f t="shared" si="98"/>
        <v>6.6020922412213517E-6</v>
      </c>
      <c r="X52" s="96">
        <f t="shared" si="99"/>
        <v>0</v>
      </c>
      <c r="Y52" s="78">
        <f t="shared" si="100"/>
        <v>5.3864692446637264E-4</v>
      </c>
      <c r="AA52" s="145"/>
      <c r="AB52" s="104">
        <f t="shared" si="102"/>
        <v>5.3864692446637261E-2</v>
      </c>
    </row>
    <row r="53" spans="1:28" ht="19.5" customHeight="1" x14ac:dyDescent="0.25">
      <c r="A53" s="24"/>
      <c r="B53" t="s">
        <v>69</v>
      </c>
      <c r="C53" s="10">
        <v>0</v>
      </c>
      <c r="D53" s="11">
        <v>0</v>
      </c>
      <c r="E53" s="11">
        <v>0</v>
      </c>
      <c r="F53" s="35">
        <v>0</v>
      </c>
      <c r="G53" s="35">
        <v>0</v>
      </c>
      <c r="H53" s="35">
        <v>0</v>
      </c>
      <c r="I53" s="35"/>
      <c r="J53" s="35"/>
      <c r="K53" s="12"/>
      <c r="L53" s="10"/>
      <c r="M53" s="161"/>
      <c r="O53" s="77">
        <f t="shared" si="90"/>
        <v>0</v>
      </c>
      <c r="P53" s="18">
        <f t="shared" si="91"/>
        <v>0</v>
      </c>
      <c r="Q53" s="18">
        <f t="shared" si="92"/>
        <v>0</v>
      </c>
      <c r="R53" s="37">
        <f t="shared" si="93"/>
        <v>0</v>
      </c>
      <c r="S53" s="37">
        <f t="shared" si="94"/>
        <v>0</v>
      </c>
      <c r="T53" s="37">
        <f t="shared" si="95"/>
        <v>0</v>
      </c>
      <c r="U53" s="37">
        <f t="shared" si="96"/>
        <v>0</v>
      </c>
      <c r="V53" s="37">
        <f t="shared" si="97"/>
        <v>0</v>
      </c>
      <c r="W53" s="19">
        <f t="shared" si="98"/>
        <v>0</v>
      </c>
      <c r="X53" s="96">
        <f t="shared" si="99"/>
        <v>0</v>
      </c>
      <c r="Y53" s="78">
        <f t="shared" si="100"/>
        <v>0</v>
      </c>
      <c r="AA53" s="145"/>
      <c r="AB53" s="104">
        <f t="shared" si="102"/>
        <v>0</v>
      </c>
    </row>
    <row r="54" spans="1:28" ht="19.5" customHeight="1" thickBot="1" x14ac:dyDescent="0.3">
      <c r="A54" s="24"/>
      <c r="B54" t="s">
        <v>70</v>
      </c>
      <c r="C54" s="10">
        <v>621343</v>
      </c>
      <c r="D54" s="11">
        <v>587791</v>
      </c>
      <c r="E54" s="11">
        <v>375598</v>
      </c>
      <c r="F54" s="35">
        <v>752849</v>
      </c>
      <c r="G54" s="35">
        <v>482145</v>
      </c>
      <c r="H54" s="35">
        <v>654885</v>
      </c>
      <c r="I54" s="35">
        <v>957212.31700000004</v>
      </c>
      <c r="J54" s="35">
        <v>1011030.9049999999</v>
      </c>
      <c r="K54" s="12">
        <v>789138.97100000014</v>
      </c>
      <c r="L54" s="10">
        <v>188314.875</v>
      </c>
      <c r="M54" s="161">
        <v>167611.927</v>
      </c>
      <c r="O54" s="77">
        <f t="shared" si="90"/>
        <v>1.3475962669659857E-3</v>
      </c>
      <c r="P54" s="18">
        <f t="shared" si="91"/>
        <v>1.1350983934303625E-3</v>
      </c>
      <c r="Q54" s="18">
        <f t="shared" si="92"/>
        <v>6.9988944259416041E-4</v>
      </c>
      <c r="R54" s="37">
        <f t="shared" si="93"/>
        <v>1.2792610843583262E-3</v>
      </c>
      <c r="S54" s="37">
        <f t="shared" si="94"/>
        <v>1.49977784456107E-3</v>
      </c>
      <c r="T54" s="37">
        <f t="shared" si="95"/>
        <v>2.1146923753964536E-3</v>
      </c>
      <c r="U54" s="37">
        <f t="shared" si="96"/>
        <v>1.7759715744050347E-3</v>
      </c>
      <c r="V54" s="37">
        <f t="shared" si="97"/>
        <v>1.7326708221451562E-3</v>
      </c>
      <c r="W54" s="19">
        <f t="shared" si="98"/>
        <v>1.0164179375417135E-3</v>
      </c>
      <c r="X54" s="96">
        <f t="shared" si="99"/>
        <v>1.1216909906703303E-3</v>
      </c>
      <c r="Y54" s="78">
        <f t="shared" si="100"/>
        <v>9.0744189355037382E-4</v>
      </c>
      <c r="AA54" s="145">
        <f t="shared" si="101"/>
        <v>-0.10993793241240239</v>
      </c>
      <c r="AB54" s="104">
        <f t="shared" si="102"/>
        <v>-2.1424909711995652E-2</v>
      </c>
    </row>
    <row r="55" spans="1:28" ht="19.5" customHeight="1" thickBot="1" x14ac:dyDescent="0.3">
      <c r="A55" s="5" t="s">
        <v>35</v>
      </c>
      <c r="B55" s="6"/>
      <c r="C55" s="13">
        <f>SUM(C56:C65)</f>
        <v>385959578</v>
      </c>
      <c r="D55" s="14">
        <f t="shared" ref="D55" si="103">SUM(D56:D65)</f>
        <v>411695488</v>
      </c>
      <c r="E55" s="14">
        <v>439138980</v>
      </c>
      <c r="F55" s="36">
        <v>463484394</v>
      </c>
      <c r="G55" s="36">
        <v>494477824</v>
      </c>
      <c r="H55" s="36">
        <v>538130485</v>
      </c>
      <c r="I55" s="36">
        <v>554372655.11800015</v>
      </c>
      <c r="J55" s="36">
        <v>566417830.23900056</v>
      </c>
      <c r="K55" s="15">
        <v>563600881.00400066</v>
      </c>
      <c r="L55" s="13">
        <v>95757624.428999931</v>
      </c>
      <c r="M55" s="160">
        <v>95358330.454999954</v>
      </c>
      <c r="N55" s="1"/>
      <c r="O55" s="134">
        <f t="shared" ref="O55:V55" si="104">C55/C66</f>
        <v>0.4556597460238862</v>
      </c>
      <c r="P55" s="21">
        <f t="shared" si="104"/>
        <v>0.4429080462578362</v>
      </c>
      <c r="Q55" s="21">
        <f t="shared" si="104"/>
        <v>0.45003324529171579</v>
      </c>
      <c r="R55" s="21">
        <f t="shared" si="104"/>
        <v>0.44057979382367224</v>
      </c>
      <c r="S55" s="259">
        <f t="shared" si="104"/>
        <v>0.60601082140471207</v>
      </c>
      <c r="T55" s="259">
        <f t="shared" si="104"/>
        <v>0.63472718714544762</v>
      </c>
      <c r="U55" s="259">
        <f t="shared" si="104"/>
        <v>0.50703941949845144</v>
      </c>
      <c r="V55" s="259">
        <f t="shared" si="104"/>
        <v>0.4925681174826243</v>
      </c>
      <c r="W55" s="22">
        <f t="shared" ref="W55" si="105">K55/K66</f>
        <v>0.42059984031422648</v>
      </c>
      <c r="X55" s="20">
        <f>L55/L66</f>
        <v>0.11573209441651362</v>
      </c>
      <c r="Y55" s="234">
        <f>M55/M66</f>
        <v>9.6865502331631131E-2</v>
      </c>
      <c r="Z55" s="1"/>
      <c r="AA55" s="64">
        <f t="shared" si="88"/>
        <v>-4.1698400141080777E-3</v>
      </c>
      <c r="AB55" s="101">
        <f t="shared" si="89"/>
        <v>-1.8866592084882492</v>
      </c>
    </row>
    <row r="56" spans="1:28" ht="19.5" customHeight="1" x14ac:dyDescent="0.25">
      <c r="A56" s="24"/>
      <c r="B56" t="s">
        <v>64</v>
      </c>
      <c r="C56" s="10">
        <v>74160711</v>
      </c>
      <c r="D56" s="11">
        <v>78077748</v>
      </c>
      <c r="E56" s="11">
        <v>83385164</v>
      </c>
      <c r="F56" s="35">
        <v>89167914</v>
      </c>
      <c r="G56" s="35">
        <v>100995629</v>
      </c>
      <c r="H56" s="35">
        <v>100148773</v>
      </c>
      <c r="I56" s="35">
        <v>98011187.359999925</v>
      </c>
      <c r="J56" s="35">
        <v>96718885.305000037</v>
      </c>
      <c r="K56" s="12">
        <v>91834286.788000122</v>
      </c>
      <c r="L56" s="10">
        <v>18900497.601</v>
      </c>
      <c r="M56" s="161">
        <v>18663683.663000003</v>
      </c>
      <c r="O56" s="77">
        <f t="shared" ref="O56" si="106">C56/$C$55</f>
        <v>0.19214631590254252</v>
      </c>
      <c r="P56" s="18">
        <f t="shared" ref="P56" si="107">D56/$D$55</f>
        <v>0.18964926815034708</v>
      </c>
      <c r="Q56" s="18">
        <f t="shared" ref="Q56" si="108">E56/$E$55</f>
        <v>0.18988331211226114</v>
      </c>
      <c r="R56" s="37">
        <f>F56/$F$55</f>
        <v>0.1923860115989148</v>
      </c>
      <c r="S56" s="37">
        <f>G56/$G$55</f>
        <v>0.20424703413999815</v>
      </c>
      <c r="T56" s="37">
        <f>H56/$H$55</f>
        <v>0.18610499830724142</v>
      </c>
      <c r="U56" s="37">
        <f>I56/$I$55</f>
        <v>0.17679657619320691</v>
      </c>
      <c r="V56" s="37">
        <f>J56/$J$55</f>
        <v>0.1707553684603986</v>
      </c>
      <c r="W56" s="19">
        <f>K56/$K$55</f>
        <v>0.16294205684066035</v>
      </c>
      <c r="X56" s="96">
        <f>L56/$L$55</f>
        <v>0.19737851386459454</v>
      </c>
      <c r="Y56" s="78">
        <f>M56/$M$55</f>
        <v>0.19572158587452915</v>
      </c>
      <c r="AA56" s="107">
        <f t="shared" si="88"/>
        <v>-1.2529508111335004E-2</v>
      </c>
      <c r="AB56" s="108">
        <f t="shared" si="89"/>
        <v>-0.16569279900653933</v>
      </c>
    </row>
    <row r="57" spans="1:28" ht="19.5" customHeight="1" x14ac:dyDescent="0.25">
      <c r="A57" s="24"/>
      <c r="B57" t="s">
        <v>65</v>
      </c>
      <c r="C57" s="10">
        <v>205712</v>
      </c>
      <c r="D57" s="11">
        <v>156591</v>
      </c>
      <c r="E57" s="11">
        <v>30322</v>
      </c>
      <c r="F57" s="35">
        <v>58813</v>
      </c>
      <c r="G57" s="35">
        <v>38687</v>
      </c>
      <c r="H57" s="35">
        <v>25946</v>
      </c>
      <c r="I57" s="35">
        <v>67562.29300000002</v>
      </c>
      <c r="J57" s="35">
        <v>51853.843000000001</v>
      </c>
      <c r="K57" s="12">
        <v>59049.554000000011</v>
      </c>
      <c r="L57" s="10">
        <v>13811.503999999999</v>
      </c>
      <c r="M57" s="161">
        <v>11195.364000000001</v>
      </c>
      <c r="O57" s="77">
        <f t="shared" ref="O57:O65" si="109">C57/$C$55</f>
        <v>5.329884571487432E-4</v>
      </c>
      <c r="P57" s="18">
        <f t="shared" ref="P57:P65" si="110">D57/$D$55</f>
        <v>3.8035636669401634E-4</v>
      </c>
      <c r="Q57" s="18">
        <f t="shared" ref="Q57:Q65" si="111">E57/$E$55</f>
        <v>6.9048755362140709E-5</v>
      </c>
      <c r="R57" s="37">
        <f t="shared" ref="R57:R65" si="112">F57/$F$55</f>
        <v>1.2689316136931246E-4</v>
      </c>
      <c r="S57" s="37">
        <f t="shared" ref="S57:S65" si="113">G57/$G$55</f>
        <v>7.8238088994664399E-5</v>
      </c>
      <c r="T57" s="37">
        <f t="shared" ref="T57:T65" si="114">H57/$H$55</f>
        <v>4.8215071851950555E-5</v>
      </c>
      <c r="U57" s="37">
        <f t="shared" ref="U57:U65" si="115">I57/$I$55</f>
        <v>1.218716189845604E-4</v>
      </c>
      <c r="V57" s="37">
        <f t="shared" ref="V57:V65" si="116">J57/$J$55</f>
        <v>9.15469821600076E-5</v>
      </c>
      <c r="W57" s="19">
        <f t="shared" ref="W57:W65" si="117">K57/$K$55</f>
        <v>1.0477193345547813E-4</v>
      </c>
      <c r="X57" s="96">
        <f t="shared" ref="X57:X65" si="118">L57/$L$55</f>
        <v>1.4423398744859865E-4</v>
      </c>
      <c r="Y57" s="78">
        <f t="shared" ref="Y57:Y65" si="119">M57/$M$55</f>
        <v>1.174031041292522E-4</v>
      </c>
      <c r="AA57" s="145">
        <f t="shared" si="88"/>
        <v>-0.18941745953228539</v>
      </c>
      <c r="AB57" s="104">
        <f t="shared" si="89"/>
        <v>-2.6830883319346444E-3</v>
      </c>
    </row>
    <row r="58" spans="1:28" ht="19.5" customHeight="1" x14ac:dyDescent="0.25">
      <c r="A58" s="24"/>
      <c r="B58" t="s">
        <v>72</v>
      </c>
      <c r="C58" s="10">
        <v>0</v>
      </c>
      <c r="D58" s="11">
        <v>0</v>
      </c>
      <c r="E58" s="11">
        <v>0</v>
      </c>
      <c r="F58" s="35">
        <v>236</v>
      </c>
      <c r="G58" s="35">
        <v>2490</v>
      </c>
      <c r="H58" s="35">
        <v>172</v>
      </c>
      <c r="I58" s="35"/>
      <c r="J58" s="35"/>
      <c r="K58" s="12"/>
      <c r="M58" s="538"/>
      <c r="O58" s="77">
        <f t="shared" si="109"/>
        <v>0</v>
      </c>
      <c r="P58" s="18">
        <f t="shared" si="110"/>
        <v>0</v>
      </c>
      <c r="Q58" s="18">
        <f t="shared" si="111"/>
        <v>0</v>
      </c>
      <c r="R58" s="37">
        <f t="shared" si="112"/>
        <v>5.0918650779857758E-7</v>
      </c>
      <c r="S58" s="37">
        <f t="shared" si="113"/>
        <v>5.0356151057645817E-6</v>
      </c>
      <c r="T58" s="37">
        <f t="shared" si="114"/>
        <v>3.1962508126630293E-7</v>
      </c>
      <c r="U58" s="37">
        <f t="shared" si="115"/>
        <v>0</v>
      </c>
      <c r="V58" s="37">
        <f t="shared" si="116"/>
        <v>0</v>
      </c>
      <c r="W58" s="19">
        <f t="shared" si="117"/>
        <v>0</v>
      </c>
      <c r="X58" s="96">
        <f>L59/$L$55</f>
        <v>0.74588001824290728</v>
      </c>
      <c r="Y58" s="78">
        <f>M59/$M$55</f>
        <v>0.75044586270069047</v>
      </c>
      <c r="AA58" s="145"/>
      <c r="AB58" s="104">
        <f t="shared" si="89"/>
        <v>0.45658444577831858</v>
      </c>
    </row>
    <row r="59" spans="1:28" ht="19.5" customHeight="1" x14ac:dyDescent="0.25">
      <c r="A59" s="24"/>
      <c r="B59" t="s">
        <v>66</v>
      </c>
      <c r="C59" s="10">
        <v>286634780</v>
      </c>
      <c r="D59" s="11">
        <v>308871201</v>
      </c>
      <c r="E59" s="11">
        <v>328989772</v>
      </c>
      <c r="F59" s="35">
        <v>348232246</v>
      </c>
      <c r="G59" s="35">
        <v>367482454</v>
      </c>
      <c r="H59" s="35">
        <v>411779829</v>
      </c>
      <c r="I59" s="35">
        <v>429277685.90300018</v>
      </c>
      <c r="J59" s="35">
        <v>441860757.03100049</v>
      </c>
      <c r="K59" s="12">
        <v>446259380.77200061</v>
      </c>
      <c r="L59" s="10">
        <v>71423698.655999929</v>
      </c>
      <c r="M59" s="161">
        <v>71561264.563999966</v>
      </c>
      <c r="O59" s="77">
        <f t="shared" si="109"/>
        <v>0.74265492123633736</v>
      </c>
      <c r="P59" s="18">
        <f t="shared" si="110"/>
        <v>0.7502418899475527</v>
      </c>
      <c r="Q59" s="18">
        <f t="shared" si="111"/>
        <v>0.74917005090279165</v>
      </c>
      <c r="R59" s="37">
        <f t="shared" si="112"/>
        <v>0.75133542899828465</v>
      </c>
      <c r="S59" s="37">
        <f t="shared" si="113"/>
        <v>0.74317276966499513</v>
      </c>
      <c r="T59" s="37">
        <f t="shared" si="114"/>
        <v>0.76520442620900764</v>
      </c>
      <c r="U59" s="37">
        <f t="shared" si="115"/>
        <v>0.77434859374805731</v>
      </c>
      <c r="V59" s="37">
        <f t="shared" si="116"/>
        <v>0.78009683566027033</v>
      </c>
      <c r="W59" s="19">
        <f t="shared" si="117"/>
        <v>0.7918003605264643</v>
      </c>
      <c r="X59" s="96">
        <f>L60/$L$55</f>
        <v>1.1362456477883238E-2</v>
      </c>
      <c r="Y59" s="78">
        <f>M60/$M$55</f>
        <v>1.0443755865356404E-2</v>
      </c>
      <c r="AA59" s="145">
        <f>(M60-L60)/L60</f>
        <v>-8.4686740539316574E-2</v>
      </c>
      <c r="AB59" s="104">
        <f t="shared" si="89"/>
        <v>-9.187006125268346E-2</v>
      </c>
    </row>
    <row r="60" spans="1:28" ht="19.5" customHeight="1" x14ac:dyDescent="0.25">
      <c r="A60" s="24"/>
      <c r="B60" t="s">
        <v>67</v>
      </c>
      <c r="C60" s="10">
        <v>4178738</v>
      </c>
      <c r="D60" s="11">
        <v>4672832</v>
      </c>
      <c r="E60" s="11">
        <v>4330356</v>
      </c>
      <c r="F60" s="35">
        <v>3983828</v>
      </c>
      <c r="G60" s="35">
        <v>4454727</v>
      </c>
      <c r="H60" s="35">
        <v>4722581</v>
      </c>
      <c r="I60" s="35">
        <v>4526690.5539999977</v>
      </c>
      <c r="J60" s="35">
        <v>4622533.9680000022</v>
      </c>
      <c r="K60" s="12">
        <v>4821964.2820000015</v>
      </c>
      <c r="L60" s="10">
        <v>1088041.8400000005</v>
      </c>
      <c r="M60" s="161">
        <v>995899.12299999991</v>
      </c>
      <c r="O60" s="77">
        <f t="shared" si="109"/>
        <v>1.0826879907097421E-2</v>
      </c>
      <c r="P60" s="18">
        <f t="shared" si="110"/>
        <v>1.135021426321777E-2</v>
      </c>
      <c r="Q60" s="18">
        <f t="shared" si="111"/>
        <v>9.861014843182447E-3</v>
      </c>
      <c r="R60" s="37">
        <f t="shared" si="112"/>
        <v>8.5953875719923384E-3</v>
      </c>
      <c r="S60" s="37">
        <f t="shared" si="113"/>
        <v>9.0089520374527447E-3</v>
      </c>
      <c r="T60" s="37">
        <f t="shared" si="114"/>
        <v>8.7759031157656868E-3</v>
      </c>
      <c r="U60" s="37">
        <f t="shared" si="115"/>
        <v>8.1654289983629797E-3</v>
      </c>
      <c r="V60" s="37">
        <f t="shared" si="116"/>
        <v>8.1609965668798228E-3</v>
      </c>
      <c r="W60" s="19">
        <f t="shared" si="117"/>
        <v>8.5556365231547124E-3</v>
      </c>
      <c r="X60" s="96">
        <f>L61/$L$55</f>
        <v>2.106770726644131E-4</v>
      </c>
      <c r="Y60" s="78">
        <f>M61/$M$55</f>
        <v>2.0494080492760246E-4</v>
      </c>
      <c r="AA60" s="145">
        <f>(M61-L61)/L61</f>
        <v>-3.1284078625013964E-2</v>
      </c>
      <c r="AB60" s="104">
        <f t="shared" si="89"/>
        <v>-5.7362677368106413E-4</v>
      </c>
    </row>
    <row r="61" spans="1:28" ht="19.5" customHeight="1" x14ac:dyDescent="0.25">
      <c r="A61" s="24"/>
      <c r="B61" t="s">
        <v>81</v>
      </c>
      <c r="C61" s="10">
        <v>0</v>
      </c>
      <c r="D61" s="11">
        <v>0</v>
      </c>
      <c r="E61" s="11">
        <v>0</v>
      </c>
      <c r="F61" s="35">
        <v>0</v>
      </c>
      <c r="G61" s="35">
        <v>0</v>
      </c>
      <c r="H61" s="35">
        <v>108974</v>
      </c>
      <c r="I61" s="35">
        <v>206770.19799999992</v>
      </c>
      <c r="J61" s="35">
        <v>131151.929</v>
      </c>
      <c r="K61" s="12">
        <v>122393.82599999999</v>
      </c>
      <c r="L61" s="10">
        <v>20173.935999999998</v>
      </c>
      <c r="M61" s="161">
        <v>19542.812999999998</v>
      </c>
      <c r="O61" s="77">
        <f t="shared" si="109"/>
        <v>0</v>
      </c>
      <c r="P61" s="18">
        <f t="shared" si="110"/>
        <v>0</v>
      </c>
      <c r="Q61" s="18">
        <f t="shared" si="111"/>
        <v>0</v>
      </c>
      <c r="R61" s="37">
        <f t="shared" si="112"/>
        <v>0</v>
      </c>
      <c r="S61" s="37">
        <f t="shared" si="113"/>
        <v>0</v>
      </c>
      <c r="T61" s="37">
        <f t="shared" si="114"/>
        <v>2.0250478840647728E-4</v>
      </c>
      <c r="U61" s="37">
        <f t="shared" si="115"/>
        <v>3.729805142643411E-4</v>
      </c>
      <c r="V61" s="37">
        <f t="shared" si="116"/>
        <v>2.3154625790056842E-4</v>
      </c>
      <c r="W61" s="19">
        <f t="shared" si="117"/>
        <v>2.1716400758985184E-4</v>
      </c>
      <c r="X61" s="96">
        <f>L62/$L$55</f>
        <v>9.1870177987997048E-6</v>
      </c>
      <c r="Y61" s="78">
        <f>M62/$M$55</f>
        <v>1.9563754850766497E-5</v>
      </c>
      <c r="AA61" s="145">
        <f>(M62-L62)/L62</f>
        <v>1.1206203742752017</v>
      </c>
      <c r="AB61" s="104">
        <f t="shared" ref="AB61:AB65" si="120">(Y61-X61)*100</f>
        <v>1.0376737051966793E-3</v>
      </c>
    </row>
    <row r="62" spans="1:28" ht="19.5" customHeight="1" x14ac:dyDescent="0.25">
      <c r="A62" s="24"/>
      <c r="B62" t="s">
        <v>68</v>
      </c>
      <c r="C62" s="10">
        <v>0</v>
      </c>
      <c r="D62" s="11">
        <v>0</v>
      </c>
      <c r="E62" s="11">
        <v>456</v>
      </c>
      <c r="F62" s="35">
        <v>373</v>
      </c>
      <c r="G62" s="35">
        <v>65</v>
      </c>
      <c r="H62" s="35">
        <v>1438</v>
      </c>
      <c r="I62" s="35">
        <v>1688.6310000000003</v>
      </c>
      <c r="J62" s="35">
        <v>7637.55</v>
      </c>
      <c r="K62" s="12">
        <v>14988.662</v>
      </c>
      <c r="L62" s="10">
        <v>879.72699999999986</v>
      </c>
      <c r="M62" s="161">
        <v>1865.567</v>
      </c>
      <c r="O62" s="77">
        <f t="shared" si="109"/>
        <v>0</v>
      </c>
      <c r="P62" s="18">
        <f t="shared" si="110"/>
        <v>0</v>
      </c>
      <c r="Q62" s="18">
        <f t="shared" si="111"/>
        <v>1.0383956350219695E-6</v>
      </c>
      <c r="R62" s="37">
        <f t="shared" si="112"/>
        <v>8.0477359071554847E-7</v>
      </c>
      <c r="S62" s="37">
        <f t="shared" si="113"/>
        <v>1.3145179994967782E-7</v>
      </c>
      <c r="T62" s="37">
        <f t="shared" si="114"/>
        <v>2.6722143422147882E-6</v>
      </c>
      <c r="U62" s="37">
        <f t="shared" si="115"/>
        <v>3.0460214521954897E-6</v>
      </c>
      <c r="V62" s="37">
        <f t="shared" si="116"/>
        <v>1.3483950526023039E-5</v>
      </c>
      <c r="W62" s="19">
        <f t="shared" si="117"/>
        <v>2.6594461622024334E-5</v>
      </c>
      <c r="X62" s="96">
        <f>L63/$L$55</f>
        <v>4.5017616359063436E-6</v>
      </c>
      <c r="Y62" s="78">
        <f>M63/$M$55</f>
        <v>1.101781034742216E-6</v>
      </c>
      <c r="AA62" s="145">
        <f>(M63-L63)/L63</f>
        <v>-0.75627612636228236</v>
      </c>
      <c r="AB62" s="104">
        <f t="shared" si="120"/>
        <v>-3.3999806011641276E-4</v>
      </c>
    </row>
    <row r="63" spans="1:28" ht="19.5" customHeight="1" x14ac:dyDescent="0.25">
      <c r="A63" s="24"/>
      <c r="B63" t="s">
        <v>82</v>
      </c>
      <c r="C63" s="10">
        <v>0</v>
      </c>
      <c r="D63" s="11">
        <v>0</v>
      </c>
      <c r="E63" s="11">
        <v>0</v>
      </c>
      <c r="F63" s="35">
        <v>0</v>
      </c>
      <c r="G63" s="35">
        <v>0</v>
      </c>
      <c r="H63" s="35">
        <v>38799</v>
      </c>
      <c r="I63" s="35">
        <v>116148.83300000004</v>
      </c>
      <c r="J63" s="35">
        <v>60052.873000000014</v>
      </c>
      <c r="K63" s="12">
        <v>4589.3319999999985</v>
      </c>
      <c r="L63" s="10">
        <v>431.07799999999997</v>
      </c>
      <c r="M63" s="161">
        <v>105.06400000000002</v>
      </c>
      <c r="O63" s="77">
        <f t="shared" si="109"/>
        <v>0</v>
      </c>
      <c r="P63" s="18">
        <f t="shared" si="110"/>
        <v>0</v>
      </c>
      <c r="Q63" s="18">
        <f t="shared" si="111"/>
        <v>0</v>
      </c>
      <c r="R63" s="37">
        <f t="shared" si="112"/>
        <v>0</v>
      </c>
      <c r="S63" s="37">
        <f t="shared" si="113"/>
        <v>0</v>
      </c>
      <c r="T63" s="37">
        <f t="shared" si="114"/>
        <v>7.2099613535181903E-5</v>
      </c>
      <c r="U63" s="37">
        <f t="shared" si="115"/>
        <v>2.0951400096615039E-4</v>
      </c>
      <c r="V63" s="37">
        <f t="shared" si="116"/>
        <v>1.0602221503984195E-4</v>
      </c>
      <c r="W63" s="19">
        <f t="shared" si="117"/>
        <v>8.1428758447370521E-6</v>
      </c>
      <c r="X63" s="96"/>
      <c r="Y63" s="78"/>
      <c r="AA63" s="145"/>
      <c r="AB63" s="104">
        <f t="shared" si="120"/>
        <v>0</v>
      </c>
    </row>
    <row r="64" spans="1:28" ht="19.5" customHeight="1" x14ac:dyDescent="0.25">
      <c r="A64" s="24"/>
      <c r="B64" t="s">
        <v>69</v>
      </c>
      <c r="C64" s="10">
        <v>0</v>
      </c>
      <c r="D64" s="11">
        <v>416</v>
      </c>
      <c r="E64" s="11">
        <v>454</v>
      </c>
      <c r="F64" s="35">
        <v>255</v>
      </c>
      <c r="G64" s="35">
        <v>0</v>
      </c>
      <c r="H64" s="35">
        <v>0</v>
      </c>
      <c r="I64" s="35"/>
      <c r="J64" s="35"/>
      <c r="K64" s="12"/>
      <c r="L64" s="10"/>
      <c r="M64" s="161"/>
      <c r="O64" s="77">
        <f t="shared" si="109"/>
        <v>0</v>
      </c>
      <c r="P64" s="18">
        <f t="shared" si="110"/>
        <v>1.0104555724448455E-6</v>
      </c>
      <c r="Q64" s="18">
        <f t="shared" si="111"/>
        <v>1.0338412682016978E-6</v>
      </c>
      <c r="R64" s="37">
        <f t="shared" si="112"/>
        <v>5.5018033681625968E-7</v>
      </c>
      <c r="S64" s="37">
        <f t="shared" si="113"/>
        <v>0</v>
      </c>
      <c r="T64" s="37">
        <f t="shared" si="114"/>
        <v>0</v>
      </c>
      <c r="U64" s="37">
        <f t="shared" si="115"/>
        <v>0</v>
      </c>
      <c r="V64" s="37">
        <f t="shared" si="116"/>
        <v>0</v>
      </c>
      <c r="W64" s="19">
        <f t="shared" si="117"/>
        <v>0</v>
      </c>
      <c r="X64" s="96">
        <f t="shared" si="118"/>
        <v>0</v>
      </c>
      <c r="Y64" s="78">
        <f t="shared" si="119"/>
        <v>0</v>
      </c>
      <c r="AA64" s="145"/>
      <c r="AB64" s="104">
        <f t="shared" si="120"/>
        <v>0</v>
      </c>
    </row>
    <row r="65" spans="1:28" ht="19.5" customHeight="1" thickBot="1" x14ac:dyDescent="0.3">
      <c r="A65" s="24"/>
      <c r="B65" t="s">
        <v>70</v>
      </c>
      <c r="C65" s="32">
        <v>20779637</v>
      </c>
      <c r="D65" s="33">
        <v>19916700</v>
      </c>
      <c r="E65" s="33">
        <v>22402456</v>
      </c>
      <c r="F65" s="35">
        <v>22040729</v>
      </c>
      <c r="G65" s="35">
        <v>21503772</v>
      </c>
      <c r="H65" s="35">
        <v>21303973</v>
      </c>
      <c r="I65" s="35">
        <v>22164921.346000008</v>
      </c>
      <c r="J65" s="35">
        <v>22964957.740000002</v>
      </c>
      <c r="K65" s="12">
        <v>20484227.787999999</v>
      </c>
      <c r="L65" s="10">
        <v>4310090.0870000003</v>
      </c>
      <c r="M65" s="161">
        <v>4104774.2969999998</v>
      </c>
      <c r="O65" s="77">
        <f t="shared" si="109"/>
        <v>5.3838894496873971E-2</v>
      </c>
      <c r="P65" s="18">
        <f t="shared" si="110"/>
        <v>4.8377260816615995E-2</v>
      </c>
      <c r="Q65" s="18">
        <f t="shared" si="111"/>
        <v>5.1014501149499417E-2</v>
      </c>
      <c r="R65" s="37">
        <f t="shared" si="112"/>
        <v>4.7554414529003539E-2</v>
      </c>
      <c r="S65" s="37">
        <f t="shared" si="113"/>
        <v>4.3487839001653594E-2</v>
      </c>
      <c r="T65" s="37">
        <f t="shared" si="114"/>
        <v>3.9588861054768158E-2</v>
      </c>
      <c r="U65" s="37">
        <f t="shared" si="115"/>
        <v>3.9981988904705494E-2</v>
      </c>
      <c r="V65" s="37">
        <f t="shared" si="116"/>
        <v>4.054419990682482E-2</v>
      </c>
      <c r="W65" s="19">
        <f t="shared" si="117"/>
        <v>3.6345272831208711E-2</v>
      </c>
      <c r="X65" s="96">
        <f t="shared" si="118"/>
        <v>4.5010411575067244E-2</v>
      </c>
      <c r="Y65" s="78">
        <f t="shared" si="119"/>
        <v>4.3045786114481753E-2</v>
      </c>
      <c r="AA65" s="145">
        <f t="shared" ref="AA65" si="121">(M65-L65)/L65</f>
        <v>-4.7636078563478179E-2</v>
      </c>
      <c r="AB65" s="104">
        <f t="shared" si="120"/>
        <v>-0.1964625460585491</v>
      </c>
    </row>
    <row r="66" spans="1:28" ht="19.5" customHeight="1" thickBot="1" x14ac:dyDescent="0.3">
      <c r="A66" s="74" t="s">
        <v>20</v>
      </c>
      <c r="B66" s="100"/>
      <c r="C66" s="148">
        <f t="shared" ref="C66:F73" si="122">C45+C55</f>
        <v>847034616</v>
      </c>
      <c r="D66" s="84">
        <f t="shared" si="122"/>
        <v>929528130</v>
      </c>
      <c r="E66" s="84">
        <f t="shared" si="122"/>
        <v>975792310</v>
      </c>
      <c r="F66" s="84">
        <f t="shared" si="122"/>
        <v>1051987405</v>
      </c>
      <c r="G66" s="84">
        <v>815955436</v>
      </c>
      <c r="H66" s="84">
        <f t="shared" ref="H66:M73" si="123">H45+H55</f>
        <v>847813826</v>
      </c>
      <c r="I66" s="84">
        <f t="shared" si="123"/>
        <v>1093352180.9139996</v>
      </c>
      <c r="J66" s="84">
        <f t="shared" si="123"/>
        <v>1149927918.8710003</v>
      </c>
      <c r="K66" s="84">
        <f t="shared" si="123"/>
        <v>1339993093.1570001</v>
      </c>
      <c r="L66" s="173">
        <v>827407685.93000102</v>
      </c>
      <c r="M66" s="169">
        <v>984440571.30400062</v>
      </c>
      <c r="O66" s="146">
        <f t="shared" ref="O66:W66" si="124">O45+O55</f>
        <v>1</v>
      </c>
      <c r="P66" s="149">
        <f t="shared" si="124"/>
        <v>1</v>
      </c>
      <c r="Q66" s="149">
        <f t="shared" si="124"/>
        <v>1</v>
      </c>
      <c r="R66" s="149">
        <f t="shared" si="124"/>
        <v>1</v>
      </c>
      <c r="S66" s="149">
        <f t="shared" si="124"/>
        <v>1</v>
      </c>
      <c r="T66" s="149">
        <f t="shared" si="124"/>
        <v>1</v>
      </c>
      <c r="U66" s="149">
        <f t="shared" si="124"/>
        <v>1</v>
      </c>
      <c r="V66" s="149">
        <f t="shared" ref="V66" si="125">V45+V55</f>
        <v>1</v>
      </c>
      <c r="W66" s="150">
        <f t="shared" si="124"/>
        <v>1</v>
      </c>
      <c r="X66" s="237">
        <f>X55+X45</f>
        <v>0.31863667147673086</v>
      </c>
      <c r="Y66" s="177">
        <f>Y55+Y45</f>
        <v>0.2844930446964623</v>
      </c>
      <c r="AA66" s="240">
        <f t="shared" si="88"/>
        <v>0.18978900975218235</v>
      </c>
      <c r="AB66" s="239">
        <f t="shared" si="89"/>
        <v>-3.4143626780268557</v>
      </c>
    </row>
    <row r="67" spans="1:28" ht="19.5" customHeight="1" x14ac:dyDescent="0.25">
      <c r="A67" s="24"/>
      <c r="B67" t="s">
        <v>64</v>
      </c>
      <c r="C67" s="76">
        <f t="shared" si="122"/>
        <v>223895118</v>
      </c>
      <c r="D67" s="315">
        <f t="shared" si="122"/>
        <v>234049410</v>
      </c>
      <c r="E67" s="315">
        <f t="shared" si="122"/>
        <v>238364551</v>
      </c>
      <c r="F67" s="315">
        <f t="shared" si="122"/>
        <v>260369851</v>
      </c>
      <c r="G67" s="315">
        <f t="shared" ref="G67:G73" si="126">G46+G56</f>
        <v>197441948</v>
      </c>
      <c r="H67" s="315">
        <f t="shared" si="123"/>
        <v>186875767</v>
      </c>
      <c r="I67" s="315">
        <f t="shared" si="123"/>
        <v>255033021.29799992</v>
      </c>
      <c r="J67" s="315">
        <f t="shared" ref="J67" si="127">J46+J56</f>
        <v>263859930.00299996</v>
      </c>
      <c r="K67" s="212">
        <f t="shared" si="123"/>
        <v>285567580.79399991</v>
      </c>
      <c r="L67" s="10">
        <f t="shared" si="123"/>
        <v>64447502.539000005</v>
      </c>
      <c r="M67" s="161">
        <f t="shared" si="123"/>
        <v>64107695.207999997</v>
      </c>
      <c r="N67" s="2"/>
      <c r="O67" s="77">
        <f t="shared" ref="O67" si="128">C67/$C$66</f>
        <v>0.26432817947548909</v>
      </c>
      <c r="P67" s="18">
        <f t="shared" ref="P67" si="129">D67/$D$66</f>
        <v>0.2517937891777412</v>
      </c>
      <c r="Q67" s="18">
        <f t="shared" ref="Q67" si="130">E67/$E$66</f>
        <v>0.24427795603349242</v>
      </c>
      <c r="R67" s="37">
        <f>F67/$F$66</f>
        <v>0.2475028215760815</v>
      </c>
      <c r="S67" s="37">
        <f>G67/$G$66</f>
        <v>0.24197638656334658</v>
      </c>
      <c r="T67" s="37">
        <f>H67/$H$66</f>
        <v>0.22042075897922428</v>
      </c>
      <c r="U67" s="37">
        <f>I67/$I$66</f>
        <v>0.23325788867481137</v>
      </c>
      <c r="V67" s="37">
        <f>J67/$I$66</f>
        <v>0.24133114161113522</v>
      </c>
      <c r="W67" s="19">
        <f>K67/$K$66</f>
        <v>0.21311123337300772</v>
      </c>
      <c r="X67" s="96">
        <f>L67/$L$66</f>
        <v>7.7890867627802396E-2</v>
      </c>
      <c r="Y67" s="78">
        <f>M67/$M$66</f>
        <v>6.5120939827868179E-2</v>
      </c>
      <c r="AA67" s="107">
        <f t="shared" si="88"/>
        <v>-5.2726221748371927E-3</v>
      </c>
      <c r="AB67" s="108">
        <f t="shared" si="89"/>
        <v>-1.2769927799934218</v>
      </c>
    </row>
    <row r="68" spans="1:28" ht="19.5" customHeight="1" x14ac:dyDescent="0.25">
      <c r="A68" s="24"/>
      <c r="B68" t="s">
        <v>65</v>
      </c>
      <c r="C68" s="76">
        <f t="shared" si="122"/>
        <v>29126634</v>
      </c>
      <c r="D68" s="11">
        <f t="shared" si="122"/>
        <v>36097098</v>
      </c>
      <c r="E68" s="11">
        <f t="shared" si="122"/>
        <v>36531565</v>
      </c>
      <c r="F68" s="11">
        <f t="shared" si="122"/>
        <v>40065136</v>
      </c>
      <c r="G68" s="11">
        <f t="shared" si="126"/>
        <v>19515968</v>
      </c>
      <c r="H68" s="11">
        <f t="shared" si="123"/>
        <v>21340590</v>
      </c>
      <c r="I68" s="11">
        <f t="shared" si="123"/>
        <v>38008834.530000001</v>
      </c>
      <c r="J68" s="11">
        <f t="shared" ref="J68" si="131">J47+J57</f>
        <v>37903405.114000008</v>
      </c>
      <c r="K68" s="212">
        <f t="shared" si="123"/>
        <v>43872980.983000003</v>
      </c>
      <c r="L68" s="10">
        <f t="shared" si="123"/>
        <v>8888829.0870000012</v>
      </c>
      <c r="M68" s="161">
        <f t="shared" si="123"/>
        <v>9751502.1989999991</v>
      </c>
      <c r="N68" s="2"/>
      <c r="O68" s="77">
        <f t="shared" ref="O68:O76" si="132">C68/$C$66</f>
        <v>3.4386592294830133E-2</v>
      </c>
      <c r="P68" s="18">
        <f t="shared" ref="P68:P76" si="133">D68/$D$66</f>
        <v>3.8833787633731964E-2</v>
      </c>
      <c r="Q68" s="18">
        <f t="shared" ref="Q68:Q76" si="134">E68/$E$66</f>
        <v>3.7437848838960411E-2</v>
      </c>
      <c r="R68" s="37">
        <f t="shared" ref="R68:R76" si="135">F68/$F$66</f>
        <v>3.8085186010378136E-2</v>
      </c>
      <c r="S68" s="37">
        <f t="shared" ref="S68:S76" si="136">G68/$G$66</f>
        <v>2.3917933674995458E-2</v>
      </c>
      <c r="T68" s="37">
        <f t="shared" ref="T68:T76" si="137">H68/$H$66</f>
        <v>2.5171316326233161E-2</v>
      </c>
      <c r="U68" s="37">
        <f t="shared" ref="U68:V76" si="138">I68/$I$66</f>
        <v>3.476357864693342E-2</v>
      </c>
      <c r="V68" s="37">
        <f t="shared" si="138"/>
        <v>3.4667150965313157E-2</v>
      </c>
      <c r="W68" s="19">
        <f t="shared" ref="W68:W76" si="139">K68/$K$66</f>
        <v>3.274119934427127E-2</v>
      </c>
      <c r="X68" s="96">
        <f t="shared" ref="X68:X76" si="140">L68/$L$66</f>
        <v>1.0742985880061066E-2</v>
      </c>
      <c r="Y68" s="78">
        <f t="shared" ref="Y68:Y76" si="141">M68/$M$66</f>
        <v>9.9056281133182607E-3</v>
      </c>
      <c r="AA68" s="145">
        <f t="shared" ref="AA68:AA76" si="142">(M68-L68)/L68</f>
        <v>9.7051378033768884E-2</v>
      </c>
      <c r="AB68" s="104">
        <f t="shared" ref="AB68:AB76" si="143">(Y68-X68)*100</f>
        <v>-8.3735776674280504E-2</v>
      </c>
    </row>
    <row r="69" spans="1:28" ht="19.5" customHeight="1" x14ac:dyDescent="0.25">
      <c r="A69" s="24"/>
      <c r="B69" t="s">
        <v>72</v>
      </c>
      <c r="C69" s="76">
        <f t="shared" si="122"/>
        <v>40804</v>
      </c>
      <c r="D69" s="11">
        <f t="shared" si="122"/>
        <v>80734</v>
      </c>
      <c r="E69" s="11">
        <f t="shared" si="122"/>
        <v>122357</v>
      </c>
      <c r="F69" s="11">
        <f t="shared" si="122"/>
        <v>61316</v>
      </c>
      <c r="G69" s="11">
        <f t="shared" si="126"/>
        <v>53636</v>
      </c>
      <c r="H69" s="11">
        <f t="shared" si="123"/>
        <v>36811</v>
      </c>
      <c r="I69" s="11">
        <f t="shared" si="123"/>
        <v>22644.725999999999</v>
      </c>
      <c r="J69" s="11">
        <f t="shared" ref="J69" si="144">J48+J58</f>
        <v>24626.970999999998</v>
      </c>
      <c r="K69" s="212">
        <f t="shared" si="123"/>
        <v>3779.7799999999997</v>
      </c>
      <c r="L69" s="10">
        <f t="shared" ref="L69:M73" si="145">L48+L59</f>
        <v>71427478.43599993</v>
      </c>
      <c r="M69" s="161">
        <f t="shared" si="145"/>
        <v>71561264.563999966</v>
      </c>
      <c r="N69" s="2"/>
      <c r="O69" s="77">
        <f t="shared" si="132"/>
        <v>4.8172765586241401E-5</v>
      </c>
      <c r="P69" s="18">
        <f t="shared" si="133"/>
        <v>8.6854821703997277E-5</v>
      </c>
      <c r="Q69" s="18">
        <f t="shared" si="134"/>
        <v>1.2539246184467266E-4</v>
      </c>
      <c r="R69" s="37">
        <f t="shared" si="135"/>
        <v>5.828586892634898E-5</v>
      </c>
      <c r="S69" s="37">
        <f t="shared" si="136"/>
        <v>6.5733982070069813E-5</v>
      </c>
      <c r="T69" s="37">
        <f t="shared" si="137"/>
        <v>4.3418730470196412E-5</v>
      </c>
      <c r="U69" s="37">
        <f t="shared" si="138"/>
        <v>2.0711282599783993E-5</v>
      </c>
      <c r="V69" s="37">
        <f t="shared" si="138"/>
        <v>2.2524280309582237E-5</v>
      </c>
      <c r="W69" s="19">
        <f t="shared" si="139"/>
        <v>2.8207458824245915E-6</v>
      </c>
      <c r="X69" s="96">
        <f t="shared" si="140"/>
        <v>8.6326824914269309E-2</v>
      </c>
      <c r="Y69" s="78">
        <f t="shared" si="141"/>
        <v>7.2692315463196669E-2</v>
      </c>
      <c r="AA69" s="145">
        <f t="shared" si="142"/>
        <v>1.8730344529789081E-3</v>
      </c>
      <c r="AB69" s="104">
        <f t="shared" si="143"/>
        <v>-1.3634509451072641</v>
      </c>
    </row>
    <row r="70" spans="1:28" ht="19.5" customHeight="1" x14ac:dyDescent="0.25">
      <c r="A70" s="24"/>
      <c r="B70" t="s">
        <v>66</v>
      </c>
      <c r="C70" s="76">
        <f t="shared" si="122"/>
        <v>559497144</v>
      </c>
      <c r="D70" s="11">
        <f t="shared" si="122"/>
        <v>622981068</v>
      </c>
      <c r="E70" s="11">
        <f t="shared" si="122"/>
        <v>661742531</v>
      </c>
      <c r="F70" s="11">
        <f t="shared" si="122"/>
        <v>713560644</v>
      </c>
      <c r="G70" s="11">
        <f t="shared" si="126"/>
        <v>565233734</v>
      </c>
      <c r="H70" s="11">
        <f t="shared" si="123"/>
        <v>607093097</v>
      </c>
      <c r="I70" s="11">
        <f t="shared" si="123"/>
        <v>761403427.77899957</v>
      </c>
      <c r="J70" s="11">
        <f t="shared" ref="J70" si="146">J49+J59</f>
        <v>807723256.79700017</v>
      </c>
      <c r="K70" s="212">
        <f t="shared" si="123"/>
        <v>971633380.04000044</v>
      </c>
      <c r="L70" s="10">
        <f t="shared" si="145"/>
        <v>111635572.94399992</v>
      </c>
      <c r="M70" s="161">
        <f t="shared" si="145"/>
        <v>127239391.37899998</v>
      </c>
      <c r="N70" s="2"/>
      <c r="O70" s="77">
        <f t="shared" si="132"/>
        <v>0.6605363386943327</v>
      </c>
      <c r="P70" s="18">
        <f t="shared" si="133"/>
        <v>0.67021217313778336</v>
      </c>
      <c r="Q70" s="18">
        <f t="shared" si="134"/>
        <v>0.67815919865160645</v>
      </c>
      <c r="R70" s="37">
        <f t="shared" si="135"/>
        <v>0.67829770642548715</v>
      </c>
      <c r="S70" s="37">
        <f t="shared" si="136"/>
        <v>0.69272623119089072</v>
      </c>
      <c r="T70" s="37">
        <f t="shared" si="137"/>
        <v>0.71606888019776171</v>
      </c>
      <c r="U70" s="37">
        <f t="shared" si="138"/>
        <v>0.69639356930947549</v>
      </c>
      <c r="V70" s="37">
        <f t="shared" si="138"/>
        <v>0.73875853626758692</v>
      </c>
      <c r="W70" s="19">
        <f t="shared" si="139"/>
        <v>0.72510327478692393</v>
      </c>
      <c r="X70" s="96">
        <f t="shared" si="140"/>
        <v>0.13492208840013642</v>
      </c>
      <c r="Y70" s="78">
        <f t="shared" si="141"/>
        <v>0.12925045461145238</v>
      </c>
      <c r="AA70" s="145">
        <f t="shared" si="142"/>
        <v>0.13977460789158536</v>
      </c>
      <c r="AB70" s="104">
        <f t="shared" si="143"/>
        <v>-0.5671633788684044</v>
      </c>
    </row>
    <row r="71" spans="1:28" ht="19.5" customHeight="1" x14ac:dyDescent="0.25">
      <c r="A71" s="24"/>
      <c r="B71" t="s">
        <v>67</v>
      </c>
      <c r="C71" s="76">
        <f t="shared" si="122"/>
        <v>13073936</v>
      </c>
      <c r="D71" s="11">
        <f t="shared" si="122"/>
        <v>15814913</v>
      </c>
      <c r="E71" s="11">
        <f t="shared" si="122"/>
        <v>16252342</v>
      </c>
      <c r="F71" s="11">
        <f t="shared" si="122"/>
        <v>15132052</v>
      </c>
      <c r="G71" s="11">
        <f t="shared" si="126"/>
        <v>11722229</v>
      </c>
      <c r="H71" s="11">
        <f t="shared" si="123"/>
        <v>10319717</v>
      </c>
      <c r="I71" s="11">
        <f t="shared" si="123"/>
        <v>15394043.093</v>
      </c>
      <c r="J71" s="11">
        <f t="shared" ref="J71" si="147">J50+J60</f>
        <v>16178952.015000001</v>
      </c>
      <c r="K71" s="212">
        <f t="shared" si="123"/>
        <v>17432747.232000001</v>
      </c>
      <c r="L71" s="10">
        <f t="shared" si="145"/>
        <v>2738110.5649999999</v>
      </c>
      <c r="M71" s="161">
        <f t="shared" si="145"/>
        <v>3005071.074</v>
      </c>
      <c r="N71" s="2"/>
      <c r="O71" s="77">
        <f t="shared" si="132"/>
        <v>1.5434948882891935E-2</v>
      </c>
      <c r="P71" s="18">
        <f t="shared" si="133"/>
        <v>1.7013915436857194E-2</v>
      </c>
      <c r="Q71" s="18">
        <f t="shared" si="134"/>
        <v>1.6655534003952133E-2</v>
      </c>
      <c r="R71" s="37">
        <f t="shared" si="135"/>
        <v>1.4384252062409435E-2</v>
      </c>
      <c r="S71" s="37">
        <f t="shared" si="136"/>
        <v>1.436626129665248E-2</v>
      </c>
      <c r="T71" s="37">
        <f t="shared" si="137"/>
        <v>1.2172149926698647E-2</v>
      </c>
      <c r="U71" s="37">
        <f t="shared" si="138"/>
        <v>1.4079674748653433E-2</v>
      </c>
      <c r="V71" s="37">
        <f t="shared" si="138"/>
        <v>1.4797566874998164E-2</v>
      </c>
      <c r="W71" s="19">
        <f t="shared" si="139"/>
        <v>1.3009579915765653E-2</v>
      </c>
      <c r="X71" s="96">
        <f t="shared" si="140"/>
        <v>3.3092641167846788E-3</v>
      </c>
      <c r="Y71" s="78">
        <f t="shared" si="141"/>
        <v>3.0525672768844242E-3</v>
      </c>
      <c r="AA71" s="145">
        <f t="shared" si="142"/>
        <v>9.7498074917949887E-2</v>
      </c>
      <c r="AB71" s="104">
        <f t="shared" si="143"/>
        <v>-2.5669683990025463E-2</v>
      </c>
    </row>
    <row r="72" spans="1:28" ht="19.5" customHeight="1" x14ac:dyDescent="0.25">
      <c r="A72" s="24"/>
      <c r="B72" t="s">
        <v>81</v>
      </c>
      <c r="C72" s="76">
        <f t="shared" si="122"/>
        <v>0</v>
      </c>
      <c r="D72" s="11">
        <f t="shared" si="122"/>
        <v>0</v>
      </c>
      <c r="E72" s="11">
        <f t="shared" si="122"/>
        <v>0</v>
      </c>
      <c r="F72" s="11">
        <f t="shared" si="122"/>
        <v>0</v>
      </c>
      <c r="G72" s="11">
        <f t="shared" si="126"/>
        <v>0</v>
      </c>
      <c r="H72" s="11">
        <f t="shared" si="123"/>
        <v>148749</v>
      </c>
      <c r="I72" s="11">
        <f t="shared" si="123"/>
        <v>250238.36099999992</v>
      </c>
      <c r="J72" s="11">
        <f t="shared" ref="J72" si="148">J51+J61</f>
        <v>193456.19</v>
      </c>
      <c r="K72" s="212">
        <f t="shared" si="123"/>
        <v>184553.76199999999</v>
      </c>
      <c r="L72" s="10">
        <f t="shared" si="145"/>
        <v>6101.3879999999999</v>
      </c>
      <c r="M72" s="161">
        <f t="shared" si="145"/>
        <v>29587.255999999998</v>
      </c>
      <c r="N72" s="2"/>
      <c r="O72" s="77">
        <f t="shared" si="132"/>
        <v>0</v>
      </c>
      <c r="P72" s="18">
        <f t="shared" si="133"/>
        <v>0</v>
      </c>
      <c r="Q72" s="18">
        <f t="shared" si="134"/>
        <v>0</v>
      </c>
      <c r="R72" s="37">
        <f t="shared" si="135"/>
        <v>0</v>
      </c>
      <c r="S72" s="37">
        <f t="shared" si="136"/>
        <v>0</v>
      </c>
      <c r="T72" s="37">
        <f t="shared" si="137"/>
        <v>1.7545007575755199E-4</v>
      </c>
      <c r="U72" s="37">
        <f t="shared" si="138"/>
        <v>2.2887260424249618E-4</v>
      </c>
      <c r="V72" s="37">
        <f t="shared" si="138"/>
        <v>1.7693858701436734E-4</v>
      </c>
      <c r="W72" s="19">
        <f t="shared" si="139"/>
        <v>1.3772739795635407E-4</v>
      </c>
      <c r="X72" s="96">
        <f t="shared" si="140"/>
        <v>7.3741011882698172E-6</v>
      </c>
      <c r="Y72" s="78">
        <f t="shared" si="141"/>
        <v>3.005489296403987E-5</v>
      </c>
      <c r="AA72" s="145">
        <f t="shared" si="142"/>
        <v>3.8492664292125003</v>
      </c>
      <c r="AB72" s="104">
        <f t="shared" si="143"/>
        <v>2.2680791775770053E-3</v>
      </c>
    </row>
    <row r="73" spans="1:28" ht="19.5" customHeight="1" x14ac:dyDescent="0.25">
      <c r="A73" s="24"/>
      <c r="B73" t="s">
        <v>68</v>
      </c>
      <c r="C73" s="76">
        <f t="shared" si="122"/>
        <v>0</v>
      </c>
      <c r="D73" s="11">
        <f t="shared" si="122"/>
        <v>0</v>
      </c>
      <c r="E73" s="11">
        <f t="shared" si="122"/>
        <v>456</v>
      </c>
      <c r="F73" s="11">
        <f t="shared" si="122"/>
        <v>4573</v>
      </c>
      <c r="G73" s="11">
        <f t="shared" si="126"/>
        <v>2004</v>
      </c>
      <c r="H73" s="11">
        <f t="shared" si="123"/>
        <v>1438</v>
      </c>
      <c r="I73" s="11">
        <f t="shared" si="123"/>
        <v>1688.6310000000003</v>
      </c>
      <c r="J73" s="11">
        <f t="shared" ref="J73" si="149">J52+J62</f>
        <v>8250.2630000000008</v>
      </c>
      <c r="K73" s="212">
        <f t="shared" si="123"/>
        <v>20114.474999999999</v>
      </c>
      <c r="L73" s="10">
        <f t="shared" si="145"/>
        <v>431.07799999999997</v>
      </c>
      <c r="M73" s="161">
        <f t="shared" si="145"/>
        <v>99597.548999999999</v>
      </c>
      <c r="N73" s="2"/>
      <c r="O73" s="77">
        <f t="shared" si="132"/>
        <v>0</v>
      </c>
      <c r="P73" s="18">
        <f t="shared" si="133"/>
        <v>0</v>
      </c>
      <c r="Q73" s="18">
        <f t="shared" si="134"/>
        <v>4.6731255752568906E-7</v>
      </c>
      <c r="R73" s="37">
        <f t="shared" si="135"/>
        <v>4.3470102191955426E-6</v>
      </c>
      <c r="S73" s="37">
        <f t="shared" si="136"/>
        <v>2.456016482743305E-6</v>
      </c>
      <c r="T73" s="37">
        <f t="shared" si="137"/>
        <v>1.6961270928837152E-6</v>
      </c>
      <c r="U73" s="37">
        <f t="shared" si="138"/>
        <v>1.5444529489010311E-6</v>
      </c>
      <c r="V73" s="37">
        <f t="shared" si="138"/>
        <v>7.5458421760343535E-6</v>
      </c>
      <c r="W73" s="19">
        <f t="shared" si="139"/>
        <v>1.5010879610290118E-5</v>
      </c>
      <c r="X73" s="96">
        <f t="shared" si="140"/>
        <v>5.2099830268735183E-7</v>
      </c>
      <c r="Y73" s="78">
        <f t="shared" si="141"/>
        <v>1.0117172321339013E-4</v>
      </c>
      <c r="AA73" s="145">
        <f t="shared" si="142"/>
        <v>230.04298757997395</v>
      </c>
      <c r="AB73" s="104">
        <f t="shared" si="143"/>
        <v>1.0065072491070278E-2</v>
      </c>
    </row>
    <row r="74" spans="1:28" ht="19.5" customHeight="1" x14ac:dyDescent="0.25">
      <c r="A74" s="24"/>
      <c r="B74" t="s">
        <v>82</v>
      </c>
      <c r="C74" s="76"/>
      <c r="D74" s="11"/>
      <c r="E74" s="11"/>
      <c r="F74" s="11"/>
      <c r="G74" s="11"/>
      <c r="H74" s="11"/>
      <c r="I74" s="11"/>
      <c r="J74" s="11"/>
      <c r="K74" s="212"/>
      <c r="L74" s="10"/>
      <c r="M74" s="161"/>
      <c r="N74" s="2"/>
      <c r="O74" s="77">
        <f t="shared" si="132"/>
        <v>0</v>
      </c>
      <c r="P74" s="18">
        <f t="shared" si="133"/>
        <v>0</v>
      </c>
      <c r="Q74" s="18">
        <f t="shared" si="134"/>
        <v>0</v>
      </c>
      <c r="R74" s="37">
        <f t="shared" si="135"/>
        <v>0</v>
      </c>
      <c r="S74" s="37">
        <f t="shared" si="136"/>
        <v>0</v>
      </c>
      <c r="T74" s="37">
        <f t="shared" si="137"/>
        <v>0</v>
      </c>
      <c r="U74" s="37">
        <f t="shared" si="138"/>
        <v>0</v>
      </c>
      <c r="V74" s="37">
        <f t="shared" si="138"/>
        <v>0</v>
      </c>
      <c r="W74" s="19">
        <f t="shared" si="139"/>
        <v>0</v>
      </c>
      <c r="X74" s="96">
        <f t="shared" si="140"/>
        <v>0</v>
      </c>
      <c r="Y74" s="78">
        <f t="shared" si="141"/>
        <v>0</v>
      </c>
      <c r="AA74" s="145" t="e">
        <f t="shared" si="142"/>
        <v>#DIV/0!</v>
      </c>
      <c r="AB74" s="104">
        <f t="shared" si="143"/>
        <v>0</v>
      </c>
    </row>
    <row r="75" spans="1:28" ht="19.5" customHeight="1" x14ac:dyDescent="0.25">
      <c r="A75" s="24"/>
      <c r="B75" t="s">
        <v>69</v>
      </c>
      <c r="C75" s="76">
        <f t="shared" ref="C75:E75" si="150">C53+C64</f>
        <v>0</v>
      </c>
      <c r="D75" s="11">
        <f t="shared" si="150"/>
        <v>416</v>
      </c>
      <c r="E75" s="11">
        <f t="shared" si="150"/>
        <v>454</v>
      </c>
      <c r="F75" s="11">
        <f t="shared" ref="F75:G75" si="151">F53+F64</f>
        <v>255</v>
      </c>
      <c r="G75" s="11">
        <f t="shared" si="151"/>
        <v>0</v>
      </c>
      <c r="H75" s="11">
        <f t="shared" ref="H75:K75" si="152">H53+H64</f>
        <v>0</v>
      </c>
      <c r="I75" s="11">
        <f t="shared" ref="I75:J75" si="153">I53+I64</f>
        <v>0</v>
      </c>
      <c r="J75" s="11">
        <f t="shared" si="153"/>
        <v>0</v>
      </c>
      <c r="K75" s="212">
        <f t="shared" si="152"/>
        <v>0</v>
      </c>
      <c r="L75" s="10">
        <f t="shared" ref="L75:M75" si="154">L53+L64</f>
        <v>0</v>
      </c>
      <c r="M75" s="161">
        <f t="shared" si="154"/>
        <v>0</v>
      </c>
      <c r="N75" s="2"/>
      <c r="O75" s="77">
        <f t="shared" si="132"/>
        <v>0</v>
      </c>
      <c r="P75" s="18">
        <f t="shared" si="133"/>
        <v>4.4753890342189E-7</v>
      </c>
      <c r="Q75" s="18">
        <f t="shared" si="134"/>
        <v>4.6526294104531324E-7</v>
      </c>
      <c r="R75" s="37">
        <f t="shared" si="135"/>
        <v>2.4239833936034625E-7</v>
      </c>
      <c r="S75" s="37">
        <f t="shared" si="136"/>
        <v>0</v>
      </c>
      <c r="T75" s="37">
        <f t="shared" si="137"/>
        <v>0</v>
      </c>
      <c r="U75" s="37">
        <f t="shared" si="138"/>
        <v>0</v>
      </c>
      <c r="V75" s="37">
        <f t="shared" si="138"/>
        <v>0</v>
      </c>
      <c r="W75" s="19">
        <f t="shared" si="139"/>
        <v>0</v>
      </c>
      <c r="X75" s="96">
        <f t="shared" si="140"/>
        <v>0</v>
      </c>
      <c r="Y75" s="78">
        <f t="shared" si="141"/>
        <v>0</v>
      </c>
      <c r="AA75" s="145"/>
      <c r="AB75" s="104">
        <f t="shared" si="143"/>
        <v>0</v>
      </c>
    </row>
    <row r="76" spans="1:28" ht="19.5" customHeight="1" thickBot="1" x14ac:dyDescent="0.3">
      <c r="A76" s="31"/>
      <c r="B76" s="25" t="s">
        <v>70</v>
      </c>
      <c r="C76" s="214">
        <f>C54+C65</f>
        <v>21400980</v>
      </c>
      <c r="D76" s="33">
        <f t="shared" ref="D76:M76" si="155">D54+D65</f>
        <v>20504491</v>
      </c>
      <c r="E76" s="33">
        <f t="shared" si="155"/>
        <v>22778054</v>
      </c>
      <c r="F76" s="33">
        <f t="shared" ref="F76:G76" si="156">F54+F65</f>
        <v>22793578</v>
      </c>
      <c r="G76" s="33">
        <f t="shared" si="156"/>
        <v>21985917</v>
      </c>
      <c r="H76" s="33">
        <f t="shared" ref="H76:I76" si="157">H54+H65</f>
        <v>21958858</v>
      </c>
      <c r="I76" s="33">
        <f t="shared" si="157"/>
        <v>23122133.66300001</v>
      </c>
      <c r="J76" s="33">
        <f t="shared" ref="J76" si="158">J54+J65</f>
        <v>23975988.645000003</v>
      </c>
      <c r="K76" s="213">
        <f t="shared" si="155"/>
        <v>21273366.759</v>
      </c>
      <c r="L76" s="32">
        <f t="shared" si="155"/>
        <v>4498404.9620000003</v>
      </c>
      <c r="M76" s="162">
        <f t="shared" si="155"/>
        <v>4272386.2239999995</v>
      </c>
      <c r="N76" s="2"/>
      <c r="O76" s="147">
        <f t="shared" si="132"/>
        <v>2.5265767886869926E-2</v>
      </c>
      <c r="P76" s="80">
        <f t="shared" si="133"/>
        <v>2.2059032253278876E-2</v>
      </c>
      <c r="Q76" s="80">
        <f t="shared" si="134"/>
        <v>2.3343137434645288E-2</v>
      </c>
      <c r="R76" s="178">
        <f t="shared" si="135"/>
        <v>2.1667158648158911E-2</v>
      </c>
      <c r="S76" s="80">
        <f t="shared" si="136"/>
        <v>2.6944997275561995E-2</v>
      </c>
      <c r="T76" s="178">
        <f t="shared" si="137"/>
        <v>2.590056605186809E-2</v>
      </c>
      <c r="U76" s="80">
        <f t="shared" si="138"/>
        <v>2.1147928422908358E-2</v>
      </c>
      <c r="V76" s="80">
        <f t="shared" si="138"/>
        <v>2.1928879882927584E-2</v>
      </c>
      <c r="W76" s="94">
        <f t="shared" si="139"/>
        <v>1.5875728664302532E-2</v>
      </c>
      <c r="X76" s="235">
        <f t="shared" si="140"/>
        <v>5.4367454381860393E-3</v>
      </c>
      <c r="Y76" s="236">
        <f t="shared" si="141"/>
        <v>4.3399127875649729E-3</v>
      </c>
      <c r="AA76" s="109">
        <f t="shared" si="142"/>
        <v>-5.0244195422439783E-2</v>
      </c>
      <c r="AB76" s="106">
        <f t="shared" si="143"/>
        <v>-0.10968326506210664</v>
      </c>
    </row>
    <row r="77" spans="1:28" ht="19.5" customHeight="1" x14ac:dyDescent="0.25"/>
    <row r="78" spans="1:28" ht="19.5" customHeight="1" x14ac:dyDescent="0.25"/>
    <row r="79" spans="1:28" x14ac:dyDescent="0.25">
      <c r="A79" s="1" t="s">
        <v>26</v>
      </c>
      <c r="O79" s="1" t="str">
        <f>AA3</f>
        <v>VARIAÇÃO (JAN-MAR)</v>
      </c>
    </row>
    <row r="80" spans="1:28" ht="15.75" thickBot="1" x14ac:dyDescent="0.3"/>
    <row r="81" spans="1:15" ht="24" customHeight="1" x14ac:dyDescent="0.25">
      <c r="A81" s="480" t="s">
        <v>78</v>
      </c>
      <c r="B81" s="503"/>
      <c r="C81" s="482">
        <v>2016</v>
      </c>
      <c r="D81" s="484">
        <v>2017</v>
      </c>
      <c r="E81" s="484">
        <v>2018</v>
      </c>
      <c r="F81" s="484">
        <v>2019</v>
      </c>
      <c r="G81" s="484">
        <v>2020</v>
      </c>
      <c r="H81" s="484">
        <v>2021</v>
      </c>
      <c r="I81" s="484">
        <v>2022</v>
      </c>
      <c r="J81" s="484">
        <v>2023</v>
      </c>
      <c r="K81" s="488">
        <v>2024</v>
      </c>
      <c r="L81" s="496" t="str">
        <f>L5</f>
        <v>janeiro - março</v>
      </c>
      <c r="M81" s="497"/>
      <c r="O81" s="499" t="s">
        <v>87</v>
      </c>
    </row>
    <row r="82" spans="1:15" ht="20.25" customHeight="1" thickBot="1" x14ac:dyDescent="0.3">
      <c r="A82" s="481"/>
      <c r="B82" s="504"/>
      <c r="C82" s="513"/>
      <c r="D82" s="498"/>
      <c r="E82" s="498"/>
      <c r="F82" s="498"/>
      <c r="G82" s="498"/>
      <c r="H82" s="498"/>
      <c r="I82" s="498"/>
      <c r="J82" s="498"/>
      <c r="K82" s="518"/>
      <c r="L82" s="166">
        <v>2024</v>
      </c>
      <c r="M82" s="168">
        <v>2025</v>
      </c>
      <c r="O82" s="500"/>
    </row>
    <row r="83" spans="1:15" ht="20.100000000000001" customHeight="1" thickBot="1" x14ac:dyDescent="0.3">
      <c r="A83" s="5" t="s">
        <v>36</v>
      </c>
      <c r="B83" s="6"/>
      <c r="C83" s="340">
        <f t="shared" ref="C83:M83" si="159">C45/C7</f>
        <v>6.2654848542489967</v>
      </c>
      <c r="D83" s="341">
        <f t="shared" si="159"/>
        <v>6.4560462042243847</v>
      </c>
      <c r="E83" s="341">
        <f t="shared" si="159"/>
        <v>6.5952788640868016</v>
      </c>
      <c r="F83" s="342">
        <f t="shared" si="159"/>
        <v>6.5978985402664216</v>
      </c>
      <c r="G83" s="342">
        <f t="shared" si="159"/>
        <v>6.5158738856496985</v>
      </c>
      <c r="H83" s="342">
        <f t="shared" si="159"/>
        <v>6.7580608668459456</v>
      </c>
      <c r="I83" s="342">
        <f t="shared" si="159"/>
        <v>6.9966106148194536</v>
      </c>
      <c r="J83" s="342">
        <f t="shared" ref="J83:K83" si="160">J45/J7</f>
        <v>7.2331772392741582</v>
      </c>
      <c r="K83" s="342">
        <f t="shared" si="160"/>
        <v>8.0817463427802405</v>
      </c>
      <c r="L83" s="343">
        <f t="shared" si="159"/>
        <v>7.6501258748358874</v>
      </c>
      <c r="M83" s="344">
        <f t="shared" si="159"/>
        <v>8.1752153213030319</v>
      </c>
      <c r="N83" s="328"/>
      <c r="O83" s="42">
        <f>(M83-L83)/L83</f>
        <v>6.8638013943582182E-2</v>
      </c>
    </row>
    <row r="84" spans="1:15" ht="20.100000000000001" customHeight="1" x14ac:dyDescent="0.25">
      <c r="A84" s="24"/>
      <c r="B84" s="143" t="s">
        <v>64</v>
      </c>
      <c r="C84" s="345">
        <f t="shared" ref="C84:M84" si="161">C46/C8</f>
        <v>4.0065269977466658</v>
      </c>
      <c r="D84" s="346">
        <f t="shared" si="161"/>
        <v>4.0122677825404391</v>
      </c>
      <c r="E84" s="346">
        <f t="shared" si="161"/>
        <v>3.9288679671800066</v>
      </c>
      <c r="F84" s="347">
        <f t="shared" si="161"/>
        <v>3.9346168082813922</v>
      </c>
      <c r="G84" s="347">
        <f t="shared" si="161"/>
        <v>3.9813012875264353</v>
      </c>
      <c r="H84" s="347">
        <f t="shared" si="161"/>
        <v>3.9803892600391277</v>
      </c>
      <c r="I84" s="347">
        <f t="shared" si="161"/>
        <v>4.1629516493246106</v>
      </c>
      <c r="J84" s="347">
        <f t="shared" ref="J84:K84" si="162">J46/J8</f>
        <v>4.1890596385049559</v>
      </c>
      <c r="K84" s="347">
        <f t="shared" si="162"/>
        <v>4.2472270062083677</v>
      </c>
      <c r="L84" s="345">
        <f t="shared" si="161"/>
        <v>4.1515952675495704</v>
      </c>
      <c r="M84" s="348">
        <f t="shared" si="161"/>
        <v>4.2678242199536367</v>
      </c>
      <c r="N84" s="328"/>
      <c r="O84" s="42">
        <f t="shared" ref="O84:O115" si="163">(M84-L84)/L84</f>
        <v>2.7996214687051858E-2</v>
      </c>
    </row>
    <row r="85" spans="1:15" ht="20.100000000000001" customHeight="1" x14ac:dyDescent="0.25">
      <c r="A85" s="24"/>
      <c r="B85" s="143" t="s">
        <v>65</v>
      </c>
      <c r="C85" s="345">
        <f t="shared" ref="C85:M85" si="164">C47/C9</f>
        <v>4.8232437581677328</v>
      </c>
      <c r="D85" s="346">
        <f t="shared" si="164"/>
        <v>4.9536346885160132</v>
      </c>
      <c r="E85" s="346">
        <f t="shared" si="164"/>
        <v>4.6595370518236487</v>
      </c>
      <c r="F85" s="347">
        <f t="shared" si="164"/>
        <v>4.4997990594881774</v>
      </c>
      <c r="G85" s="347">
        <f t="shared" si="164"/>
        <v>4.1349631919918277</v>
      </c>
      <c r="H85" s="347">
        <f t="shared" si="164"/>
        <v>4.376096403431295</v>
      </c>
      <c r="I85" s="347">
        <f t="shared" si="164"/>
        <v>4.7736137247346093</v>
      </c>
      <c r="J85" s="347">
        <f t="shared" ref="J85:K85" si="165">J47/J9</f>
        <v>4.8675095992800737</v>
      </c>
      <c r="K85" s="347">
        <f t="shared" si="165"/>
        <v>5.0500206659919202</v>
      </c>
      <c r="L85" s="345">
        <f t="shared" si="164"/>
        <v>5.0538447154558064</v>
      </c>
      <c r="M85" s="348">
        <f t="shared" si="164"/>
        <v>5.0671938155513825</v>
      </c>
      <c r="N85" s="328"/>
      <c r="O85" s="30">
        <f t="shared" si="163"/>
        <v>2.6413751999050388E-3</v>
      </c>
    </row>
    <row r="86" spans="1:15" ht="20.100000000000001" customHeight="1" x14ac:dyDescent="0.25">
      <c r="A86" s="24"/>
      <c r="B86" s="143" t="s">
        <v>72</v>
      </c>
      <c r="C86" s="345">
        <f t="shared" ref="C86:M86" si="166">C48/C10</f>
        <v>1.2000470560555261</v>
      </c>
      <c r="D86" s="346">
        <f t="shared" si="166"/>
        <v>1.7223988223497535</v>
      </c>
      <c r="E86" s="346">
        <f t="shared" si="166"/>
        <v>1.7286945464820571</v>
      </c>
      <c r="F86" s="347">
        <f t="shared" si="166"/>
        <v>1.3900773782430587</v>
      </c>
      <c r="G86" s="347">
        <f t="shared" si="166"/>
        <v>1.3648760440850747</v>
      </c>
      <c r="H86" s="347">
        <f t="shared" si="166"/>
        <v>1.3573016225827961</v>
      </c>
      <c r="I86" s="347">
        <f t="shared" si="166"/>
        <v>1.5476173341526342</v>
      </c>
      <c r="J86" s="347">
        <f t="shared" ref="J86:K86" si="167">J48/J10</f>
        <v>1.9208554669021165</v>
      </c>
      <c r="K86" s="347">
        <f t="shared" si="167"/>
        <v>1.9995112021464783</v>
      </c>
      <c r="L86" s="345">
        <f t="shared" si="166"/>
        <v>1.9995112021464785</v>
      </c>
      <c r="M86" s="348"/>
      <c r="N86" s="328"/>
      <c r="O86" s="30">
        <f t="shared" si="163"/>
        <v>-1</v>
      </c>
    </row>
    <row r="87" spans="1:15" ht="20.100000000000001" customHeight="1" x14ac:dyDescent="0.25">
      <c r="A87" s="24"/>
      <c r="B87" s="143" t="s">
        <v>66</v>
      </c>
      <c r="C87" s="345">
        <f t="shared" ref="C87:M87" si="168">C49/C11</f>
        <v>9.9465692397848233</v>
      </c>
      <c r="D87" s="346">
        <f t="shared" si="168"/>
        <v>10.215136737554323</v>
      </c>
      <c r="E87" s="346">
        <f t="shared" si="168"/>
        <v>10.77276660061475</v>
      </c>
      <c r="F87" s="347">
        <f t="shared" si="168"/>
        <v>10.836027462226122</v>
      </c>
      <c r="G87" s="347">
        <f t="shared" si="168"/>
        <v>10.763684895776635</v>
      </c>
      <c r="H87" s="347">
        <f t="shared" si="168"/>
        <v>11.167443960592864</v>
      </c>
      <c r="I87" s="347">
        <f t="shared" si="168"/>
        <v>11.616875071307623</v>
      </c>
      <c r="J87" s="347">
        <f t="shared" ref="J87:K87" si="169">J49/J11</f>
        <v>12.375163447762917</v>
      </c>
      <c r="K87" s="347">
        <f t="shared" si="169"/>
        <v>13.563488864639426</v>
      </c>
      <c r="L87" s="345">
        <f t="shared" si="168"/>
        <v>12.921544970121294</v>
      </c>
      <c r="M87" s="348">
        <f t="shared" si="168"/>
        <v>13.645978429692105</v>
      </c>
      <c r="N87" s="328"/>
      <c r="O87" s="30">
        <f t="shared" si="163"/>
        <v>5.6063997087494627E-2</v>
      </c>
    </row>
    <row r="88" spans="1:15" ht="20.100000000000001" customHeight="1" x14ac:dyDescent="0.25">
      <c r="A88" s="24"/>
      <c r="B88" t="s">
        <v>67</v>
      </c>
      <c r="C88" s="345">
        <f t="shared" ref="C88:M88" si="170">C50/C12</f>
        <v>3.6729090278465959</v>
      </c>
      <c r="D88" s="346">
        <f t="shared" si="170"/>
        <v>3.5762013904781038</v>
      </c>
      <c r="E88" s="346">
        <f t="shared" si="170"/>
        <v>3.9869235975857715</v>
      </c>
      <c r="F88" s="347">
        <f t="shared" si="170"/>
        <v>4.1667815361614648</v>
      </c>
      <c r="G88" s="347">
        <f t="shared" si="170"/>
        <v>4.1544227226138304</v>
      </c>
      <c r="H88" s="347">
        <f t="shared" si="170"/>
        <v>3.9283716007462108</v>
      </c>
      <c r="I88" s="347">
        <f t="shared" si="170"/>
        <v>4.5178876334669233</v>
      </c>
      <c r="J88" s="347">
        <f t="shared" ref="J88:K88" si="171">J50/J12</f>
        <v>3.8369474938497339</v>
      </c>
      <c r="K88" s="347">
        <f t="shared" si="171"/>
        <v>4.7852006315233329</v>
      </c>
      <c r="L88" s="345">
        <f t="shared" si="170"/>
        <v>4.7357331575381689</v>
      </c>
      <c r="M88" s="348">
        <f t="shared" si="170"/>
        <v>4.5670778486257344</v>
      </c>
      <c r="N88" s="328"/>
      <c r="O88" s="30">
        <f t="shared" si="163"/>
        <v>-3.5613347142242402E-2</v>
      </c>
    </row>
    <row r="89" spans="1:15" ht="20.100000000000001" customHeight="1" x14ac:dyDescent="0.25">
      <c r="A89" s="24"/>
      <c r="B89" s="143" t="s">
        <v>81</v>
      </c>
      <c r="C89" s="345"/>
      <c r="D89" s="346"/>
      <c r="E89" s="346"/>
      <c r="F89" s="347"/>
      <c r="G89" s="347"/>
      <c r="H89" s="347">
        <f>H51/H13</f>
        <v>5.8838757396449708</v>
      </c>
      <c r="I89" s="347">
        <f>I51/I13</f>
        <v>7.7052685559996563</v>
      </c>
      <c r="J89" s="347">
        <f t="shared" ref="J89:K89" si="172">J51/J13</f>
        <v>7.9666824923858179</v>
      </c>
      <c r="K89" s="347">
        <f t="shared" si="172"/>
        <v>9.2828991826231597</v>
      </c>
      <c r="L89" s="345">
        <f>L51/L13</f>
        <v>8.2538940612996541</v>
      </c>
      <c r="M89" s="348">
        <f>M51/M13</f>
        <v>8.4392839344637594</v>
      </c>
      <c r="N89" s="328"/>
      <c r="O89" s="30">
        <f t="shared" si="163"/>
        <v>2.2460898066689491E-2</v>
      </c>
    </row>
    <row r="90" spans="1:15" ht="20.100000000000001" customHeight="1" x14ac:dyDescent="0.25">
      <c r="A90" s="24"/>
      <c r="B90" t="s">
        <v>68</v>
      </c>
      <c r="C90" s="345"/>
      <c r="D90" s="346"/>
      <c r="E90" s="346"/>
      <c r="F90" s="347">
        <f>F52/F14</f>
        <v>3.6082474226804124</v>
      </c>
      <c r="G90" s="347">
        <f>G52/G14</f>
        <v>3.610800744878957</v>
      </c>
      <c r="H90" s="347"/>
      <c r="I90" s="347"/>
      <c r="J90" s="347"/>
      <c r="K90" s="347"/>
      <c r="L90" s="345"/>
      <c r="M90" s="348"/>
      <c r="N90" s="328"/>
      <c r="O90" s="30"/>
    </row>
    <row r="91" spans="1:15" ht="20.100000000000001" customHeight="1" x14ac:dyDescent="0.25">
      <c r="A91" s="24"/>
      <c r="B91" s="143" t="s">
        <v>82</v>
      </c>
      <c r="C91" s="345"/>
      <c r="D91" s="346"/>
      <c r="E91" s="346"/>
      <c r="F91" s="347"/>
      <c r="G91" s="347"/>
      <c r="H91" s="347"/>
      <c r="I91" s="347"/>
      <c r="J91" s="347"/>
      <c r="K91" s="347"/>
      <c r="L91" s="345"/>
      <c r="M91" s="348"/>
      <c r="N91" s="328"/>
      <c r="O91" s="30"/>
    </row>
    <row r="92" spans="1:15" ht="20.100000000000001" customHeight="1" x14ac:dyDescent="0.25">
      <c r="A92" s="24"/>
      <c r="B92" t="s">
        <v>69</v>
      </c>
      <c r="C92" s="345"/>
      <c r="D92" s="346"/>
      <c r="E92" s="346"/>
      <c r="F92" s="347"/>
      <c r="G92" s="347"/>
      <c r="H92" s="347"/>
      <c r="I92" s="347"/>
      <c r="J92" s="347"/>
      <c r="K92" s="347"/>
      <c r="L92" s="345"/>
      <c r="M92" s="348"/>
      <c r="N92" s="328"/>
      <c r="O92" s="30"/>
    </row>
    <row r="93" spans="1:15" ht="20.100000000000001" customHeight="1" thickBot="1" x14ac:dyDescent="0.3">
      <c r="A93" s="24"/>
      <c r="B93" t="s">
        <v>70</v>
      </c>
      <c r="C93" s="345">
        <f t="shared" ref="C93:M93" si="173">C54/C16</f>
        <v>1.8700899615654336</v>
      </c>
      <c r="D93" s="346">
        <f t="shared" si="173"/>
        <v>3.5003185946106892</v>
      </c>
      <c r="E93" s="346">
        <f t="shared" si="173"/>
        <v>2.6837821809061744</v>
      </c>
      <c r="F93" s="347">
        <f t="shared" si="173"/>
        <v>2.1013277584411889</v>
      </c>
      <c r="G93" s="347">
        <f t="shared" si="173"/>
        <v>1.9844379596893353</v>
      </c>
      <c r="H93" s="347">
        <f t="shared" si="173"/>
        <v>3.0186544116969198</v>
      </c>
      <c r="I93" s="347">
        <f t="shared" si="173"/>
        <v>2.7211812582263541</v>
      </c>
      <c r="J93" s="347">
        <f t="shared" ref="J93:K93" si="174">J54/J16</f>
        <v>2.5372270664866305</v>
      </c>
      <c r="K93" s="347">
        <f t="shared" si="174"/>
        <v>1.9904723736557526</v>
      </c>
      <c r="L93" s="345">
        <f t="shared" si="173"/>
        <v>8.5810772712973937E-3</v>
      </c>
      <c r="M93" s="348">
        <f t="shared" si="173"/>
        <v>7.4185328713452514E-3</v>
      </c>
      <c r="N93" s="328"/>
      <c r="O93" s="30">
        <f t="shared" ref="O93" si="175">(M93-L93)/L93</f>
        <v>-0.1354776752612058</v>
      </c>
    </row>
    <row r="94" spans="1:15" ht="20.100000000000001" customHeight="1" thickBot="1" x14ac:dyDescent="0.3">
      <c r="A94" s="5" t="s">
        <v>35</v>
      </c>
      <c r="B94" s="6"/>
      <c r="C94" s="340">
        <f t="shared" ref="C94:M94" si="176">C55/C17</f>
        <v>2.1054929034593952</v>
      </c>
      <c r="D94" s="341">
        <f t="shared" si="176"/>
        <v>2.1993873370347377</v>
      </c>
      <c r="E94" s="341">
        <f t="shared" si="176"/>
        <v>2.4032794086253029</v>
      </c>
      <c r="F94" s="342">
        <f t="shared" si="176"/>
        <v>2.4510560716120424</v>
      </c>
      <c r="G94" s="342">
        <f t="shared" si="176"/>
        <v>2.4550389911933879</v>
      </c>
      <c r="H94" s="342">
        <f t="shared" si="176"/>
        <v>2.5734907582817903</v>
      </c>
      <c r="I94" s="342">
        <f t="shared" si="176"/>
        <v>2.7143722533374701</v>
      </c>
      <c r="J94" s="342">
        <f t="shared" ref="J94:K94" si="177">J55/J17</f>
        <v>2.8262325484234165</v>
      </c>
      <c r="K94" s="342">
        <f t="shared" si="177"/>
        <v>2.940390422405422</v>
      </c>
      <c r="L94" s="340">
        <f t="shared" si="176"/>
        <v>8.7282775443166543</v>
      </c>
      <c r="M94" s="349">
        <f t="shared" si="176"/>
        <v>8.955472425386457</v>
      </c>
      <c r="N94" s="332"/>
      <c r="O94" s="23">
        <f t="shared" si="163"/>
        <v>2.6029749846547771E-2</v>
      </c>
    </row>
    <row r="95" spans="1:15" ht="20.100000000000001" customHeight="1" x14ac:dyDescent="0.25">
      <c r="A95" s="24"/>
      <c r="B95" t="s">
        <v>64</v>
      </c>
      <c r="C95" s="345">
        <f t="shared" ref="C95:M95" si="178">C56/C18</f>
        <v>1.1732775036210119</v>
      </c>
      <c r="D95" s="346">
        <f t="shared" si="178"/>
        <v>1.1874796190726833</v>
      </c>
      <c r="E95" s="346">
        <f t="shared" si="178"/>
        <v>1.3251389366944624</v>
      </c>
      <c r="F95" s="347">
        <f t="shared" si="178"/>
        <v>1.3028065054769342</v>
      </c>
      <c r="G95" s="347">
        <f t="shared" si="178"/>
        <v>1.3416584719004372</v>
      </c>
      <c r="H95" s="347">
        <f t="shared" si="178"/>
        <v>1.3396594168155014</v>
      </c>
      <c r="I95" s="347">
        <f t="shared" si="178"/>
        <v>1.3718901632720144</v>
      </c>
      <c r="J95" s="347">
        <f t="shared" ref="J95:K95" si="179">J56/J18</f>
        <v>1.3948104584402985</v>
      </c>
      <c r="K95" s="347">
        <f t="shared" si="179"/>
        <v>1.3990370831588597</v>
      </c>
      <c r="L95" s="345">
        <f t="shared" si="178"/>
        <v>10.762815851009339</v>
      </c>
      <c r="M95" s="348">
        <f t="shared" si="178"/>
        <v>9.7093966375609551</v>
      </c>
      <c r="N95" s="328"/>
      <c r="O95" s="30">
        <f t="shared" si="163"/>
        <v>-9.7875800165213675E-2</v>
      </c>
    </row>
    <row r="96" spans="1:15" ht="20.100000000000001" customHeight="1" x14ac:dyDescent="0.25">
      <c r="A96" s="24"/>
      <c r="B96" t="s">
        <v>65</v>
      </c>
      <c r="C96" s="345">
        <f t="shared" ref="C96:M96" si="180">C57/C19</f>
        <v>3.6237316798196169</v>
      </c>
      <c r="D96" s="346">
        <f t="shared" si="180"/>
        <v>3.5576735203907757</v>
      </c>
      <c r="E96" s="346">
        <f t="shared" si="180"/>
        <v>1.3755840856507735</v>
      </c>
      <c r="F96" s="347">
        <f t="shared" si="180"/>
        <v>1.1544637248743719</v>
      </c>
      <c r="G96" s="347">
        <f t="shared" si="180"/>
        <v>0.86937078651685396</v>
      </c>
      <c r="H96" s="347">
        <f t="shared" si="180"/>
        <v>1.0946293718094755</v>
      </c>
      <c r="I96" s="347">
        <f t="shared" si="180"/>
        <v>0.23019555201444122</v>
      </c>
      <c r="J96" s="347">
        <f t="shared" ref="J96:K96" si="181">J57/J19</f>
        <v>0.24189117939049193</v>
      </c>
      <c r="K96" s="347">
        <f t="shared" si="181"/>
        <v>0.22360644937370702</v>
      </c>
      <c r="L96" s="345">
        <f t="shared" si="180"/>
        <v>7.3063133215401157</v>
      </c>
      <c r="M96" s="348"/>
      <c r="N96" s="328"/>
      <c r="O96" s="30">
        <f t="shared" si="163"/>
        <v>-1</v>
      </c>
    </row>
    <row r="97" spans="1:15" ht="20.100000000000001" customHeight="1" x14ac:dyDescent="0.25">
      <c r="A97" s="24"/>
      <c r="B97" t="s">
        <v>72</v>
      </c>
      <c r="C97" s="345"/>
      <c r="D97" s="346"/>
      <c r="E97" s="346"/>
      <c r="F97" s="347">
        <f t="shared" ref="F97:H99" si="182">F58/F20</f>
        <v>1.2164948453608246</v>
      </c>
      <c r="G97" s="347">
        <f t="shared" si="182"/>
        <v>1.2302371541501975</v>
      </c>
      <c r="H97" s="347">
        <f t="shared" si="182"/>
        <v>1.2112676056338028</v>
      </c>
      <c r="I97" s="347"/>
      <c r="J97" s="347"/>
      <c r="K97" s="347"/>
      <c r="L97" s="345"/>
      <c r="M97" s="348"/>
      <c r="N97" s="328"/>
      <c r="O97" s="30"/>
    </row>
    <row r="98" spans="1:15" ht="20.100000000000001" customHeight="1" x14ac:dyDescent="0.25">
      <c r="A98" s="24"/>
      <c r="B98" t="s">
        <v>66</v>
      </c>
      <c r="C98" s="345">
        <f t="shared" ref="C98:E99" si="183">C59/C21</f>
        <v>3.1785179989742596</v>
      </c>
      <c r="D98" s="346">
        <f t="shared" si="183"/>
        <v>3.3413573521545992</v>
      </c>
      <c r="E98" s="346">
        <f t="shared" si="183"/>
        <v>3.5266265851486778</v>
      </c>
      <c r="F98" s="347">
        <f t="shared" si="182"/>
        <v>3.665144446417882</v>
      </c>
      <c r="G98" s="347">
        <f t="shared" si="182"/>
        <v>3.7224524631013147</v>
      </c>
      <c r="H98" s="347">
        <f t="shared" si="182"/>
        <v>3.8852195667958571</v>
      </c>
      <c r="I98" s="347">
        <f t="shared" ref="I98:K102" si="184">I59/I21</f>
        <v>4.0742580931681012</v>
      </c>
      <c r="J98" s="347">
        <f t="shared" ref="J98:K98" si="185">J59/J21</f>
        <v>4.2588760857822638</v>
      </c>
      <c r="K98" s="347">
        <f t="shared" si="185"/>
        <v>4.4069048170048939</v>
      </c>
      <c r="L98" s="345">
        <f t="shared" ref="L98:M101" si="186">L60/L21</f>
        <v>1.8958042522031304</v>
      </c>
      <c r="M98" s="348">
        <f t="shared" si="186"/>
        <v>1.5234653389600239</v>
      </c>
      <c r="N98" s="328"/>
      <c r="O98" s="30">
        <f t="shared" si="163"/>
        <v>-0.19640156034591033</v>
      </c>
    </row>
    <row r="99" spans="1:15" ht="20.100000000000001" customHeight="1" x14ac:dyDescent="0.25">
      <c r="A99" s="24"/>
      <c r="B99" t="s">
        <v>67</v>
      </c>
      <c r="C99" s="345">
        <f t="shared" si="183"/>
        <v>1.0031370703872367</v>
      </c>
      <c r="D99" s="346">
        <f t="shared" si="183"/>
        <v>1.0001624546534269</v>
      </c>
      <c r="E99" s="346">
        <f t="shared" si="183"/>
        <v>1.0887527012298375</v>
      </c>
      <c r="F99" s="347">
        <f t="shared" si="182"/>
        <v>1.064066286926751</v>
      </c>
      <c r="G99" s="347">
        <f t="shared" si="182"/>
        <v>1.0530935899430136</v>
      </c>
      <c r="H99" s="347">
        <f t="shared" si="182"/>
        <v>1.0306728208436553</v>
      </c>
      <c r="I99" s="347">
        <f t="shared" si="184"/>
        <v>1.0901002147952945</v>
      </c>
      <c r="J99" s="347">
        <f t="shared" ref="J99:K99" si="187">J60/J22</f>
        <v>1.1529763611257717</v>
      </c>
      <c r="K99" s="347">
        <f t="shared" si="187"/>
        <v>1.179215235896901</v>
      </c>
      <c r="L99" s="345">
        <f t="shared" si="186"/>
        <v>31.888996727945241</v>
      </c>
      <c r="M99" s="348">
        <f t="shared" si="186"/>
        <v>5.9493975199393327</v>
      </c>
      <c r="N99" s="328"/>
      <c r="O99" s="30">
        <f t="shared" si="163"/>
        <v>-0.81343415816134146</v>
      </c>
    </row>
    <row r="100" spans="1:15" ht="20.100000000000001" customHeight="1" x14ac:dyDescent="0.25">
      <c r="A100" s="24"/>
      <c r="B100" t="s">
        <v>81</v>
      </c>
      <c r="C100" s="345"/>
      <c r="D100" s="346"/>
      <c r="E100" s="346"/>
      <c r="F100" s="347"/>
      <c r="G100" s="347"/>
      <c r="H100" s="347">
        <f>H61/H23</f>
        <v>5.8437365937365939</v>
      </c>
      <c r="I100" s="347">
        <f t="shared" si="184"/>
        <v>4.6338256623650418</v>
      </c>
      <c r="J100" s="347">
        <f t="shared" ref="J100:K100" si="188">J61/J23</f>
        <v>5.79838338232081</v>
      </c>
      <c r="K100" s="347">
        <f t="shared" si="188"/>
        <v>5.8090439606388955</v>
      </c>
      <c r="L100" s="345"/>
      <c r="M100" s="348">
        <f t="shared" si="186"/>
        <v>8.1003514788005493E-2</v>
      </c>
      <c r="N100" s="328"/>
      <c r="O100" s="30"/>
    </row>
    <row r="101" spans="1:15" ht="20.100000000000001" customHeight="1" x14ac:dyDescent="0.25">
      <c r="A101" s="24"/>
      <c r="B101" t="s">
        <v>68</v>
      </c>
      <c r="C101" s="345"/>
      <c r="D101" s="346"/>
      <c r="E101" s="346">
        <f>E62/E24</f>
        <v>1.7142857142857142</v>
      </c>
      <c r="F101" s="347">
        <f>F62/F24</f>
        <v>1.6877828054298643</v>
      </c>
      <c r="G101" s="347">
        <f>G62/G24</f>
        <v>1.6666666666666667</v>
      </c>
      <c r="H101" s="347">
        <f>H62/H24</f>
        <v>1.4084231145935358</v>
      </c>
      <c r="I101" s="347">
        <f t="shared" si="184"/>
        <v>1.431045645840078</v>
      </c>
      <c r="J101" s="347">
        <f t="shared" ref="J101:K101" si="189">J62/J24</f>
        <v>1.2184510975560146</v>
      </c>
      <c r="K101" s="347">
        <f t="shared" si="189"/>
        <v>1.1717412386152519</v>
      </c>
      <c r="L101" s="345">
        <f t="shared" si="186"/>
        <v>0.61387447043326571</v>
      </c>
      <c r="M101" s="348">
        <f t="shared" si="186"/>
        <v>6.1570990888355999E-2</v>
      </c>
      <c r="N101" s="328"/>
      <c r="O101" s="30">
        <f t="shared" si="163"/>
        <v>-0.89970100752862403</v>
      </c>
    </row>
    <row r="102" spans="1:15" ht="20.100000000000001" customHeight="1" x14ac:dyDescent="0.25">
      <c r="A102" s="24"/>
      <c r="B102" t="s">
        <v>82</v>
      </c>
      <c r="C102" s="345"/>
      <c r="D102" s="346"/>
      <c r="E102" s="346"/>
      <c r="F102" s="347"/>
      <c r="G102" s="347"/>
      <c r="H102" s="347">
        <f>H63/H25</f>
        <v>3.2897235882652196</v>
      </c>
      <c r="I102" s="347">
        <f t="shared" si="184"/>
        <v>3.5295040023123896</v>
      </c>
      <c r="J102" s="347">
        <f t="shared" ref="J102:K102" si="190">J63/J25</f>
        <v>3.6098934239724891</v>
      </c>
      <c r="K102" s="347">
        <f t="shared" si="190"/>
        <v>5.8113848811088582</v>
      </c>
      <c r="L102" s="345"/>
      <c r="M102" s="348"/>
      <c r="N102" s="328"/>
      <c r="O102" s="30"/>
    </row>
    <row r="103" spans="1:15" ht="20.100000000000001" customHeight="1" x14ac:dyDescent="0.25">
      <c r="A103" s="24"/>
      <c r="B103" t="s">
        <v>69</v>
      </c>
      <c r="C103" s="345"/>
      <c r="D103" s="346">
        <f t="shared" ref="D103:F110" si="191">D64/D26</f>
        <v>17.333333333333332</v>
      </c>
      <c r="E103" s="346">
        <f t="shared" si="191"/>
        <v>15.655172413793103</v>
      </c>
      <c r="F103" s="347">
        <f t="shared" si="191"/>
        <v>11.590909090909092</v>
      </c>
      <c r="G103" s="347"/>
      <c r="H103" s="347"/>
      <c r="I103" s="347"/>
      <c r="J103" s="347"/>
      <c r="K103" s="347"/>
      <c r="L103" s="345"/>
      <c r="M103" s="348"/>
      <c r="N103" s="328"/>
      <c r="O103" s="30"/>
    </row>
    <row r="104" spans="1:15" ht="20.100000000000001" customHeight="1" thickBot="1" x14ac:dyDescent="0.3">
      <c r="A104" s="24"/>
      <c r="B104" t="s">
        <v>70</v>
      </c>
      <c r="C104" s="350">
        <f t="shared" ref="C104:C110" si="192">C65/C27</f>
        <v>0.80850063389424598</v>
      </c>
      <c r="D104" s="351">
        <f t="shared" si="191"/>
        <v>0.82026955014475089</v>
      </c>
      <c r="E104" s="351">
        <f t="shared" si="191"/>
        <v>0.99512438068627362</v>
      </c>
      <c r="F104" s="347">
        <f t="shared" si="191"/>
        <v>1.0089309407324405</v>
      </c>
      <c r="G104" s="347">
        <f t="shared" ref="G104:M110" si="193">G65/G27</f>
        <v>0.9293099398625857</v>
      </c>
      <c r="H104" s="347">
        <f t="shared" si="193"/>
        <v>0.89796247739495461</v>
      </c>
      <c r="I104" s="347">
        <f t="shared" si="193"/>
        <v>0.96767038014612161</v>
      </c>
      <c r="J104" s="347">
        <f t="shared" ref="J104:K104" si="194">J65/J27</f>
        <v>0.99618840618670723</v>
      </c>
      <c r="K104" s="347">
        <f t="shared" si="194"/>
        <v>1.3308945899801823</v>
      </c>
      <c r="L104" s="345">
        <f t="shared" si="193"/>
        <v>1.0092215783218215</v>
      </c>
      <c r="M104" s="348">
        <f t="shared" si="193"/>
        <v>0.99994948454900079</v>
      </c>
      <c r="N104" s="328"/>
      <c r="O104" s="30">
        <f t="shared" ref="O104" si="195">(M104-L104)/L104</f>
        <v>-9.1873717050706821E-3</v>
      </c>
    </row>
    <row r="105" spans="1:15" ht="20.100000000000001" customHeight="1" thickBot="1" x14ac:dyDescent="0.3">
      <c r="A105" s="74" t="s">
        <v>20</v>
      </c>
      <c r="B105" s="100"/>
      <c r="C105" s="352">
        <f t="shared" si="192"/>
        <v>3.2971313478721176</v>
      </c>
      <c r="D105" s="353">
        <f t="shared" si="191"/>
        <v>3.4762310257382754</v>
      </c>
      <c r="E105" s="353">
        <f t="shared" si="191"/>
        <v>3.6948644296680007</v>
      </c>
      <c r="F105" s="353">
        <f t="shared" si="191"/>
        <v>3.7801661091711316</v>
      </c>
      <c r="G105" s="353">
        <f t="shared" si="193"/>
        <v>3.2540461338474636</v>
      </c>
      <c r="H105" s="353">
        <f t="shared" si="193"/>
        <v>3.3256787457234953</v>
      </c>
      <c r="I105" s="353">
        <f t="shared" si="193"/>
        <v>3.887192186342324</v>
      </c>
      <c r="J105" s="353">
        <f t="shared" ref="J105:K105" si="196">J66/J28</f>
        <v>4.0910212578929732</v>
      </c>
      <c r="K105" s="353">
        <f t="shared" si="196"/>
        <v>4.6569109307012155</v>
      </c>
      <c r="L105" s="354">
        <f t="shared" si="193"/>
        <v>25.136693192024754</v>
      </c>
      <c r="M105" s="355">
        <f t="shared" si="193"/>
        <v>29.614603495513332</v>
      </c>
      <c r="N105" s="328"/>
      <c r="O105" s="98">
        <f t="shared" si="163"/>
        <v>0.17814237812749797</v>
      </c>
    </row>
    <row r="106" spans="1:15" ht="20.100000000000001" customHeight="1" x14ac:dyDescent="0.25">
      <c r="A106" s="24"/>
      <c r="B106" t="s">
        <v>64</v>
      </c>
      <c r="C106" s="345">
        <f t="shared" si="192"/>
        <v>2.2260229285559912</v>
      </c>
      <c r="D106" s="345">
        <f t="shared" si="191"/>
        <v>2.2370420244672511</v>
      </c>
      <c r="E106" s="345">
        <f t="shared" si="191"/>
        <v>2.328417268555337</v>
      </c>
      <c r="F106" s="345">
        <f t="shared" si="191"/>
        <v>2.32567223216062</v>
      </c>
      <c r="G106" s="345">
        <f t="shared" si="193"/>
        <v>1.9843107132987947</v>
      </c>
      <c r="H106" s="345">
        <f t="shared" si="193"/>
        <v>1.9356245558180663</v>
      </c>
      <c r="I106" s="345">
        <f t="shared" si="193"/>
        <v>2.336294872892672</v>
      </c>
      <c r="J106" s="345">
        <f t="shared" ref="J106:K106" si="197">J67/J29</f>
        <v>2.4153845631205346</v>
      </c>
      <c r="K106" s="345">
        <f t="shared" si="197"/>
        <v>2.5667811695368288</v>
      </c>
      <c r="L106" s="345">
        <f t="shared" si="193"/>
        <v>5.0638182086834522</v>
      </c>
      <c r="M106" s="348">
        <f t="shared" si="193"/>
        <v>5.0999415583440468</v>
      </c>
      <c r="N106" s="328"/>
      <c r="O106" s="241">
        <f t="shared" si="163"/>
        <v>7.1336189752329903E-3</v>
      </c>
    </row>
    <row r="107" spans="1:15" ht="20.100000000000001" customHeight="1" x14ac:dyDescent="0.25">
      <c r="A107" s="24"/>
      <c r="B107" t="s">
        <v>65</v>
      </c>
      <c r="C107" s="345">
        <f t="shared" si="192"/>
        <v>4.8119940048809466</v>
      </c>
      <c r="D107" s="345">
        <f t="shared" si="191"/>
        <v>4.945217111114399</v>
      </c>
      <c r="E107" s="345">
        <f t="shared" si="191"/>
        <v>4.6503223262174016</v>
      </c>
      <c r="F107" s="345">
        <f t="shared" si="191"/>
        <v>4.4807393726091478</v>
      </c>
      <c r="G107" s="345">
        <f t="shared" si="193"/>
        <v>4.1044011972521748</v>
      </c>
      <c r="H107" s="345">
        <f t="shared" si="193"/>
        <v>4.360204650170675</v>
      </c>
      <c r="I107" s="345">
        <f t="shared" si="193"/>
        <v>4.6118141382946751</v>
      </c>
      <c r="J107" s="345">
        <f t="shared" ref="J107:K107" si="198">J68/J30</f>
        <v>4.7434175799826486</v>
      </c>
      <c r="K107" s="345">
        <f t="shared" si="198"/>
        <v>4.9074546418864688</v>
      </c>
      <c r="L107" s="345">
        <f t="shared" si="193"/>
        <v>5.0562667863612898</v>
      </c>
      <c r="M107" s="348">
        <f t="shared" si="193"/>
        <v>5.0730179728581932</v>
      </c>
      <c r="N107" s="333"/>
      <c r="O107" s="334">
        <f t="shared" ref="O107:O113" si="199">(M107-L107)/L107</f>
        <v>3.3129554283187501E-3</v>
      </c>
    </row>
    <row r="108" spans="1:15" ht="20.100000000000001" customHeight="1" x14ac:dyDescent="0.25">
      <c r="A108" s="24"/>
      <c r="B108" t="s">
        <v>72</v>
      </c>
      <c r="C108" s="345">
        <f t="shared" si="192"/>
        <v>1.2000470560555261</v>
      </c>
      <c r="D108" s="345">
        <f t="shared" si="191"/>
        <v>1.7223988223497535</v>
      </c>
      <c r="E108" s="345">
        <f t="shared" si="191"/>
        <v>1.7286945464820571</v>
      </c>
      <c r="F108" s="345">
        <f t="shared" si="191"/>
        <v>1.3893143608102596</v>
      </c>
      <c r="G108" s="345">
        <f t="shared" si="193"/>
        <v>1.3579765551814063</v>
      </c>
      <c r="H108" s="345">
        <f t="shared" si="193"/>
        <v>1.3565374410377358</v>
      </c>
      <c r="I108" s="345">
        <f t="shared" si="193"/>
        <v>1.5476173341526342</v>
      </c>
      <c r="J108" s="345">
        <f t="shared" ref="J108:K108" si="200">J69/J31</f>
        <v>1.9208554669021165</v>
      </c>
      <c r="K108" s="345">
        <f t="shared" si="200"/>
        <v>1.9995112021464783</v>
      </c>
      <c r="L108" s="345">
        <f t="shared" si="193"/>
        <v>8.3470836245113933</v>
      </c>
      <c r="M108" s="348">
        <f t="shared" si="193"/>
        <v>7.7352381116138069</v>
      </c>
      <c r="N108" s="333"/>
      <c r="O108" s="334">
        <f t="shared" si="199"/>
        <v>-7.3300513139809537E-2</v>
      </c>
    </row>
    <row r="109" spans="1:15" ht="20.100000000000001" customHeight="1" x14ac:dyDescent="0.25">
      <c r="A109" s="24"/>
      <c r="B109" t="s">
        <v>66</v>
      </c>
      <c r="C109" s="345">
        <f t="shared" si="192"/>
        <v>4.7571610689091948</v>
      </c>
      <c r="D109" s="345">
        <f t="shared" si="191"/>
        <v>5.05714502386079</v>
      </c>
      <c r="E109" s="345">
        <f t="shared" si="191"/>
        <v>5.3290817478206725</v>
      </c>
      <c r="F109" s="345">
        <f t="shared" si="191"/>
        <v>5.5432470763973667</v>
      </c>
      <c r="G109" s="345">
        <f t="shared" si="193"/>
        <v>4.8272369006947429</v>
      </c>
      <c r="H109" s="345">
        <f t="shared" si="193"/>
        <v>4.9166983267251139</v>
      </c>
      <c r="I109" s="345">
        <f t="shared" si="193"/>
        <v>5.6840944485145668</v>
      </c>
      <c r="J109" s="345">
        <f t="shared" ref="J109:K109" si="201">J70/J32</f>
        <v>6.0587661020697769</v>
      </c>
      <c r="K109" s="345">
        <f t="shared" si="201"/>
        <v>6.9403323695772121</v>
      </c>
      <c r="L109" s="345">
        <f t="shared" si="193"/>
        <v>12.228395720681709</v>
      </c>
      <c r="M109" s="348">
        <f t="shared" si="193"/>
        <v>12.845924581104789</v>
      </c>
      <c r="N109" s="333"/>
      <c r="O109" s="334">
        <f t="shared" si="199"/>
        <v>5.0499581018519278E-2</v>
      </c>
    </row>
    <row r="110" spans="1:15" ht="20.100000000000001" customHeight="1" x14ac:dyDescent="0.25">
      <c r="A110" s="24"/>
      <c r="B110" t="s">
        <v>67</v>
      </c>
      <c r="C110" s="345">
        <f t="shared" si="192"/>
        <v>1.9846552035594633</v>
      </c>
      <c r="D110" s="345">
        <f t="shared" si="191"/>
        <v>2.0307573797217455</v>
      </c>
      <c r="E110" s="345">
        <f t="shared" si="191"/>
        <v>2.3325505225810739</v>
      </c>
      <c r="F110" s="345">
        <f t="shared" si="191"/>
        <v>2.3572135127750502</v>
      </c>
      <c r="G110" s="345">
        <f t="shared" si="193"/>
        <v>1.9604110728784718</v>
      </c>
      <c r="H110" s="345">
        <f t="shared" si="193"/>
        <v>1.7179957498416387</v>
      </c>
      <c r="I110" s="345">
        <f t="shared" si="193"/>
        <v>2.3473861108446821</v>
      </c>
      <c r="J110" s="345">
        <f t="shared" ref="J110:K110" si="202">J71/J33</f>
        <v>2.3043341180210812</v>
      </c>
      <c r="K110" s="345">
        <f t="shared" si="202"/>
        <v>2.5924221487593755</v>
      </c>
      <c r="L110" s="345">
        <f t="shared" si="193"/>
        <v>4.765631096988681</v>
      </c>
      <c r="M110" s="348">
        <f t="shared" si="193"/>
        <v>4.573989199844676</v>
      </c>
      <c r="N110" s="333"/>
      <c r="O110" s="334">
        <f t="shared" si="199"/>
        <v>-4.0213330248138633E-2</v>
      </c>
    </row>
    <row r="111" spans="1:15" ht="20.100000000000001" customHeight="1" x14ac:dyDescent="0.25">
      <c r="A111" s="24"/>
      <c r="B111" t="s">
        <v>81</v>
      </c>
      <c r="C111" s="345"/>
      <c r="D111" s="345"/>
      <c r="E111" s="345"/>
      <c r="F111" s="345"/>
      <c r="G111" s="345"/>
      <c r="H111" s="345">
        <f t="shared" ref="H111:M113" si="203">H72/H34</f>
        <v>5.8544159319899247</v>
      </c>
      <c r="I111" s="345">
        <f t="shared" si="203"/>
        <v>4.9785525519665672</v>
      </c>
      <c r="J111" s="345">
        <f t="shared" ref="J111:K111" si="204">J72/J34</f>
        <v>6.3554724583268296</v>
      </c>
      <c r="K111" s="345">
        <f t="shared" si="204"/>
        <v>6.6468237959868999</v>
      </c>
      <c r="L111" s="345">
        <f t="shared" si="203"/>
        <v>9.644480976242038</v>
      </c>
      <c r="M111" s="348">
        <f t="shared" si="203"/>
        <v>1.124326771137546</v>
      </c>
      <c r="N111" s="333"/>
      <c r="O111" s="334">
        <f t="shared" si="199"/>
        <v>-0.88342278097627192</v>
      </c>
    </row>
    <row r="112" spans="1:15" ht="20.100000000000001" customHeight="1" x14ac:dyDescent="0.25">
      <c r="A112" s="24"/>
      <c r="B112" t="s">
        <v>68</v>
      </c>
      <c r="C112" s="345"/>
      <c r="D112" s="345"/>
      <c r="E112" s="345">
        <f>E73/E35</f>
        <v>1.7142857142857142</v>
      </c>
      <c r="F112" s="345">
        <f>F73/F35</f>
        <v>3.3018050541516244</v>
      </c>
      <c r="G112" s="345">
        <f>G73/G35</f>
        <v>3.4791666666666665</v>
      </c>
      <c r="H112" s="345">
        <f t="shared" si="203"/>
        <v>1.4084231145935358</v>
      </c>
      <c r="I112" s="345">
        <f t="shared" si="203"/>
        <v>1.431045645840078</v>
      </c>
      <c r="J112" s="345">
        <f t="shared" ref="J112:K112" si="205">J73/J35</f>
        <v>1.2567807634890169</v>
      </c>
      <c r="K112" s="345">
        <f t="shared" si="205"/>
        <v>1.3171516015252771</v>
      </c>
      <c r="L112" s="345">
        <f t="shared" si="203"/>
        <v>0.61387447043326571</v>
      </c>
      <c r="M112" s="348">
        <f t="shared" si="203"/>
        <v>4.0262451752591657</v>
      </c>
      <c r="N112" s="333"/>
      <c r="O112" s="334">
        <f t="shared" si="199"/>
        <v>5.5587434714746928</v>
      </c>
    </row>
    <row r="113" spans="1:15" ht="20.100000000000001" customHeight="1" x14ac:dyDescent="0.25">
      <c r="A113" s="24"/>
      <c r="B113" t="s">
        <v>82</v>
      </c>
      <c r="C113" s="345"/>
      <c r="D113" s="345"/>
      <c r="E113" s="345"/>
      <c r="F113" s="345"/>
      <c r="G113" s="345"/>
      <c r="H113" s="345"/>
      <c r="I113" s="345"/>
      <c r="J113" s="345"/>
      <c r="K113" s="345"/>
      <c r="L113" s="345"/>
      <c r="M113" s="348"/>
      <c r="N113" s="333"/>
      <c r="O113" s="334"/>
    </row>
    <row r="114" spans="1:15" ht="20.100000000000001" customHeight="1" x14ac:dyDescent="0.25">
      <c r="A114" s="24"/>
      <c r="B114" t="s">
        <v>69</v>
      </c>
      <c r="C114" s="345"/>
      <c r="D114" s="345">
        <f t="shared" ref="D114:F115" si="206">D75/D37</f>
        <v>17.333333333333332</v>
      </c>
      <c r="E114" s="345">
        <f t="shared" si="206"/>
        <v>15.655172413793103</v>
      </c>
      <c r="F114" s="345">
        <f t="shared" si="206"/>
        <v>11.590909090909092</v>
      </c>
      <c r="G114" s="345"/>
      <c r="H114" s="345"/>
      <c r="I114" s="345"/>
      <c r="J114" s="345"/>
      <c r="K114" s="345"/>
      <c r="L114" s="345"/>
      <c r="M114" s="348"/>
      <c r="N114" s="328"/>
      <c r="O114" s="334"/>
    </row>
    <row r="115" spans="1:15" ht="20.100000000000001" customHeight="1" thickBot="1" x14ac:dyDescent="0.3">
      <c r="A115" s="31"/>
      <c r="B115" s="25" t="s">
        <v>70</v>
      </c>
      <c r="C115" s="350">
        <f>C76/C38</f>
        <v>0.82204908168838542</v>
      </c>
      <c r="D115" s="350">
        <f t="shared" si="206"/>
        <v>0.83867744257933441</v>
      </c>
      <c r="E115" s="350">
        <f t="shared" si="206"/>
        <v>1.0055573488595</v>
      </c>
      <c r="F115" s="350">
        <f t="shared" si="206"/>
        <v>1.0265574065817267</v>
      </c>
      <c r="G115" s="350">
        <f t="shared" ref="G115:M115" si="207">G76/G38</f>
        <v>0.94027358446507869</v>
      </c>
      <c r="H115" s="350">
        <f t="shared" si="207"/>
        <v>0.91717894498720187</v>
      </c>
      <c r="I115" s="350">
        <f t="shared" si="207"/>
        <v>0.99419209928873176</v>
      </c>
      <c r="J115" s="350">
        <f t="shared" ref="J115:K115" si="208">J76/J38</f>
        <v>1.0223733487192161</v>
      </c>
      <c r="K115" s="350">
        <f t="shared" si="208"/>
        <v>1.3474577147615163</v>
      </c>
      <c r="L115" s="350">
        <f t="shared" si="207"/>
        <v>0.17158958235584168</v>
      </c>
      <c r="M115" s="356">
        <f t="shared" si="207"/>
        <v>0.16002251130416056</v>
      </c>
      <c r="N115" s="331"/>
      <c r="O115" s="34">
        <f t="shared" si="163"/>
        <v>-6.7411266423467231E-2</v>
      </c>
    </row>
    <row r="116" spans="1:15" ht="20.100000000000001" customHeight="1" x14ac:dyDescent="0.25"/>
    <row r="117" spans="1:15" ht="15.75" x14ac:dyDescent="0.25">
      <c r="A117" s="99" t="s">
        <v>38</v>
      </c>
    </row>
  </sheetData>
  <mergeCells count="56">
    <mergeCell ref="H81:H82"/>
    <mergeCell ref="F81:F82"/>
    <mergeCell ref="A5:B6"/>
    <mergeCell ref="C5:C6"/>
    <mergeCell ref="D5:D6"/>
    <mergeCell ref="E5:E6"/>
    <mergeCell ref="G81:G82"/>
    <mergeCell ref="A81:B82"/>
    <mergeCell ref="C81:C82"/>
    <mergeCell ref="D81:D82"/>
    <mergeCell ref="E81:E82"/>
    <mergeCell ref="H5:H6"/>
    <mergeCell ref="F5:F6"/>
    <mergeCell ref="G5:G6"/>
    <mergeCell ref="A43:B44"/>
    <mergeCell ref="C43:C44"/>
    <mergeCell ref="D43:D44"/>
    <mergeCell ref="E43:E44"/>
    <mergeCell ref="O43:O44"/>
    <mergeCell ref="K43:K44"/>
    <mergeCell ref="H43:H44"/>
    <mergeCell ref="F43:F44"/>
    <mergeCell ref="G43:G44"/>
    <mergeCell ref="I43:I44"/>
    <mergeCell ref="J43:J44"/>
    <mergeCell ref="AA5:AB5"/>
    <mergeCell ref="AA43:AB43"/>
    <mergeCell ref="W5:W6"/>
    <mergeCell ref="W43:W44"/>
    <mergeCell ref="P43:P44"/>
    <mergeCell ref="Q43:Q44"/>
    <mergeCell ref="P5:P6"/>
    <mergeCell ref="Q5:Q6"/>
    <mergeCell ref="T5:T6"/>
    <mergeCell ref="T43:T44"/>
    <mergeCell ref="R43:R44"/>
    <mergeCell ref="R5:R6"/>
    <mergeCell ref="S43:S44"/>
    <mergeCell ref="U5:U6"/>
    <mergeCell ref="U43:U44"/>
    <mergeCell ref="S5:S6"/>
    <mergeCell ref="I81:I82"/>
    <mergeCell ref="X5:Y5"/>
    <mergeCell ref="L43:M43"/>
    <mergeCell ref="X43:Y43"/>
    <mergeCell ref="L81:M81"/>
    <mergeCell ref="O5:O6"/>
    <mergeCell ref="K5:K6"/>
    <mergeCell ref="L5:M5"/>
    <mergeCell ref="O81:O82"/>
    <mergeCell ref="K81:K82"/>
    <mergeCell ref="I5:I6"/>
    <mergeCell ref="J5:J6"/>
    <mergeCell ref="V5:V6"/>
    <mergeCell ref="V43:V44"/>
    <mergeCell ref="J81:J8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N107:O110 N115:O115 N111:O111 N112:N114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O83:O115</xm:sqref>
        </x14:conditionalFormatting>
        <x14:conditionalFormatting xmlns:xm="http://schemas.microsoft.com/office/excel/2006/main">
          <x14:cfRule type="iconSet" priority="111" id="{E7ACBC41-2D74-4F0C-ACF5-9E406399CE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AA7:AB38</xm:sqref>
        </x14:conditionalFormatting>
        <x14:conditionalFormatting xmlns:xm="http://schemas.microsoft.com/office/excel/2006/main">
          <x14:cfRule type="iconSet" priority="115" id="{07F86B07-D194-431B-B6B7-0FAFB74500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AA45:AB76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E80"/>
  <sheetViews>
    <sheetView showGridLines="0" topLeftCell="A33" zoomScaleNormal="100" workbookViewId="0">
      <selection activeCell="R51" sqref="R51:V52"/>
    </sheetView>
  </sheetViews>
  <sheetFormatPr defaultRowHeight="15" x14ac:dyDescent="0.25"/>
  <cols>
    <col min="1" max="1" width="2.85546875" customWidth="1"/>
    <col min="2" max="2" width="23" customWidth="1"/>
    <col min="3" max="10" width="12" customWidth="1"/>
    <col min="11" max="11" width="12.140625" customWidth="1"/>
    <col min="12" max="13" width="11.1406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73</v>
      </c>
    </row>
    <row r="2" spans="1:31" x14ac:dyDescent="0.25">
      <c r="A2" s="1"/>
    </row>
    <row r="3" spans="1:31" x14ac:dyDescent="0.25">
      <c r="A3" s="1" t="s">
        <v>21</v>
      </c>
      <c r="O3" s="1" t="s">
        <v>23</v>
      </c>
      <c r="AA3" s="1" t="str">
        <f>'7'!AA3</f>
        <v>VARIAÇÃO (JAN-MAR)</v>
      </c>
    </row>
    <row r="4" spans="1:31" ht="15.75" thickBot="1" x14ac:dyDescent="0.3"/>
    <row r="5" spans="1:31" ht="24" customHeight="1" x14ac:dyDescent="0.25">
      <c r="A5" s="480" t="s">
        <v>78</v>
      </c>
      <c r="B5" s="503"/>
      <c r="C5" s="482">
        <v>2016</v>
      </c>
      <c r="D5" s="484">
        <v>2017</v>
      </c>
      <c r="E5" s="484">
        <v>2018</v>
      </c>
      <c r="F5" s="484">
        <v>2019</v>
      </c>
      <c r="G5" s="484">
        <v>2020</v>
      </c>
      <c r="H5" s="484">
        <v>2021</v>
      </c>
      <c r="I5" s="484">
        <v>2022</v>
      </c>
      <c r="J5" s="484">
        <v>2023</v>
      </c>
      <c r="K5" s="488">
        <v>2024</v>
      </c>
      <c r="L5" s="496" t="s">
        <v>90</v>
      </c>
      <c r="M5" s="497"/>
      <c r="O5" s="519">
        <v>2016</v>
      </c>
      <c r="P5" s="484">
        <v>2017</v>
      </c>
      <c r="Q5" s="484">
        <v>2018</v>
      </c>
      <c r="R5" s="484">
        <v>2019</v>
      </c>
      <c r="S5" s="484">
        <v>2020</v>
      </c>
      <c r="T5" s="484">
        <v>2021</v>
      </c>
      <c r="U5" s="484">
        <v>2022</v>
      </c>
      <c r="V5" s="484">
        <v>2023</v>
      </c>
      <c r="W5" s="488">
        <v>2024</v>
      </c>
      <c r="X5" s="496" t="str">
        <f>L5</f>
        <v>janeiro - março</v>
      </c>
      <c r="Y5" s="497"/>
      <c r="AA5" s="524" t="s">
        <v>91</v>
      </c>
      <c r="AB5" s="525"/>
    </row>
    <row r="6" spans="1:31" ht="20.25" customHeight="1" thickBot="1" x14ac:dyDescent="0.3">
      <c r="A6" s="481"/>
      <c r="B6" s="504"/>
      <c r="C6" s="513"/>
      <c r="D6" s="498"/>
      <c r="E6" s="498"/>
      <c r="F6" s="498"/>
      <c r="G6" s="498"/>
      <c r="H6" s="498"/>
      <c r="I6" s="498"/>
      <c r="J6" s="498"/>
      <c r="K6" s="518"/>
      <c r="L6" s="166">
        <v>2024</v>
      </c>
      <c r="M6" s="168">
        <v>2025</v>
      </c>
      <c r="O6" s="520"/>
      <c r="P6" s="498"/>
      <c r="Q6" s="498"/>
      <c r="R6" s="498"/>
      <c r="S6" s="498"/>
      <c r="T6" s="498"/>
      <c r="U6" s="498"/>
      <c r="V6" s="498"/>
      <c r="W6" s="518"/>
      <c r="X6" s="166">
        <v>2024</v>
      </c>
      <c r="Y6" s="168">
        <v>2025</v>
      </c>
      <c r="AA6" s="130" t="s">
        <v>0</v>
      </c>
      <c r="AB6" s="38" t="s">
        <v>37</v>
      </c>
    </row>
    <row r="7" spans="1:31" ht="20.100000000000001" customHeight="1" thickBot="1" x14ac:dyDescent="0.3">
      <c r="A7" s="5" t="s">
        <v>36</v>
      </c>
      <c r="B7" s="6"/>
      <c r="C7" s="13">
        <f>SUM(C8:C11)</f>
        <v>25537692</v>
      </c>
      <c r="D7" s="14">
        <f>SUM(D8:D11)</f>
        <v>27705328</v>
      </c>
      <c r="E7" s="14">
        <f>SUM(E8:E11)</f>
        <v>29031670</v>
      </c>
      <c r="F7" s="14">
        <f>SUM(F8:F11)</f>
        <v>33762788</v>
      </c>
      <c r="G7" s="14">
        <f>SUM(G8:G11)</f>
        <v>17865065</v>
      </c>
      <c r="H7" s="14">
        <v>17612451</v>
      </c>
      <c r="I7" s="36">
        <v>27301479.387999985</v>
      </c>
      <c r="J7" s="36">
        <v>28234175.527000003</v>
      </c>
      <c r="K7" s="15">
        <v>36070564.009000026</v>
      </c>
      <c r="L7" s="378">
        <v>8118589.6570000025</v>
      </c>
      <c r="M7" s="14">
        <v>8868580.0769999977</v>
      </c>
      <c r="N7" s="1"/>
      <c r="O7" s="134">
        <f t="shared" ref="O7:U7" si="0">C7/C19</f>
        <v>0.23271684344599755</v>
      </c>
      <c r="P7" s="21">
        <f t="shared" si="0"/>
        <v>0.24656824321214252</v>
      </c>
      <c r="Q7" s="21">
        <f t="shared" si="0"/>
        <v>0.25222148036092201</v>
      </c>
      <c r="R7" s="21">
        <f t="shared" si="0"/>
        <v>0.27097021944512095</v>
      </c>
      <c r="S7" s="21">
        <f t="shared" si="0"/>
        <v>0.15947392203809377</v>
      </c>
      <c r="T7" s="21">
        <f t="shared" si="0"/>
        <v>0.14964701474085609</v>
      </c>
      <c r="U7" s="21">
        <f t="shared" si="0"/>
        <v>0.21865156853200646</v>
      </c>
      <c r="V7" s="21">
        <f>J7/J19</f>
        <v>0.22769495001415629</v>
      </c>
      <c r="W7" s="21">
        <f>K7/K19</f>
        <v>0.27649178863663398</v>
      </c>
      <c r="X7" s="20">
        <f>L7/L19</f>
        <v>0.34397923551518522</v>
      </c>
      <c r="Y7" s="234">
        <f>M7/M19</f>
        <v>0.36511209328589056</v>
      </c>
      <c r="Z7" s="1"/>
      <c r="AA7" s="64">
        <f>(M7-L7)/L7</f>
        <v>9.2379397369017069E-2</v>
      </c>
      <c r="AB7" s="101">
        <f>(Y7-X7)*100</f>
        <v>2.1132857770705336</v>
      </c>
      <c r="AE7" s="1"/>
    </row>
    <row r="8" spans="1:31" ht="20.100000000000001" customHeight="1" x14ac:dyDescent="0.25">
      <c r="A8" s="24"/>
      <c r="B8" s="143" t="s">
        <v>64</v>
      </c>
      <c r="C8" s="10">
        <v>4752509</v>
      </c>
      <c r="D8" s="11">
        <v>4120786</v>
      </c>
      <c r="E8" s="11">
        <v>4097827</v>
      </c>
      <c r="F8" s="35">
        <v>6130385</v>
      </c>
      <c r="G8" s="35">
        <v>3338714</v>
      </c>
      <c r="H8" s="35">
        <v>3257512</v>
      </c>
      <c r="I8" s="35">
        <v>4708425.3820000011</v>
      </c>
      <c r="J8" s="35">
        <v>4664901.1419999972</v>
      </c>
      <c r="K8" s="12">
        <v>4803586.970999998</v>
      </c>
      <c r="L8" s="212">
        <v>1252628.6049999995</v>
      </c>
      <c r="M8" s="161">
        <v>1245184.9910000009</v>
      </c>
      <c r="O8" s="77">
        <f t="shared" ref="O8:O11" si="1">C8/$C$7</f>
        <v>0.1860978274779099</v>
      </c>
      <c r="P8" s="18">
        <f t="shared" ref="P8:P11" si="2">D8/$D$7</f>
        <v>0.14873622864165334</v>
      </c>
      <c r="Q8" s="18">
        <f t="shared" ref="Q8:R11" si="3">E8/$E$7</f>
        <v>0.14115023352084122</v>
      </c>
      <c r="R8" s="18">
        <f t="shared" si="3"/>
        <v>0.21116198275882855</v>
      </c>
      <c r="S8" s="18">
        <f>G8/$G$7</f>
        <v>0.18688507430563506</v>
      </c>
      <c r="T8" s="18">
        <f>H8/$E$7</f>
        <v>0.11220546389511868</v>
      </c>
      <c r="U8" s="18">
        <f>I8/$I$7</f>
        <v>0.17246044857442885</v>
      </c>
      <c r="V8" s="18">
        <f>J8/$J$7</f>
        <v>0.16522179433003129</v>
      </c>
      <c r="W8" s="18">
        <f t="shared" ref="W8:W11" si="4">K8/$E$7</f>
        <v>0.16546023604567006</v>
      </c>
      <c r="X8" s="96">
        <f>L8/$L$7</f>
        <v>0.15429140502500446</v>
      </c>
      <c r="Y8" s="78">
        <f>M8/$M$7</f>
        <v>0.14040409853537833</v>
      </c>
      <c r="AA8" s="145">
        <f t="shared" ref="AA8:AA23" si="5">(M8-L8)/L8</f>
        <v>-5.9423950325632755E-3</v>
      </c>
      <c r="AB8" s="104">
        <f t="shared" ref="AB8:AB26" si="6">(Y8-X8)*100</f>
        <v>-1.3887306489626132</v>
      </c>
    </row>
    <row r="9" spans="1:31" ht="20.100000000000001" customHeight="1" x14ac:dyDescent="0.25">
      <c r="A9" s="24"/>
      <c r="B9" s="143" t="s">
        <v>65</v>
      </c>
      <c r="C9" s="10">
        <v>0</v>
      </c>
      <c r="D9" s="11">
        <v>25846</v>
      </c>
      <c r="E9" s="11">
        <v>79785</v>
      </c>
      <c r="F9" s="35">
        <v>116767</v>
      </c>
      <c r="G9" s="35">
        <v>49134</v>
      </c>
      <c r="H9" s="35">
        <v>274626</v>
      </c>
      <c r="I9" s="35">
        <v>308575.1480000001</v>
      </c>
      <c r="J9" s="35">
        <v>288045.87800000003</v>
      </c>
      <c r="K9" s="12">
        <v>328622.55199999997</v>
      </c>
      <c r="L9" s="212">
        <v>84061.084000000003</v>
      </c>
      <c r="M9" s="161">
        <v>82263.168000000005</v>
      </c>
      <c r="O9" s="77">
        <f t="shared" si="1"/>
        <v>0</v>
      </c>
      <c r="P9" s="18">
        <f t="shared" si="2"/>
        <v>9.328891540284237E-4</v>
      </c>
      <c r="Q9" s="18">
        <f t="shared" si="3"/>
        <v>2.7482056664325546E-3</v>
      </c>
      <c r="R9" s="18">
        <f t="shared" si="3"/>
        <v>4.0220559134214462E-3</v>
      </c>
      <c r="S9" s="18">
        <f t="shared" ref="S9:S11" si="7">G9/$G$7</f>
        <v>2.7502838640665454E-3</v>
      </c>
      <c r="T9" s="18">
        <f>H9/$E$7</f>
        <v>9.4595316080680163E-3</v>
      </c>
      <c r="U9" s="18">
        <f t="shared" ref="U9:U11" si="8">I9/$I$7</f>
        <v>1.1302506491118219E-2</v>
      </c>
      <c r="V9" s="18">
        <f t="shared" ref="V9:V11" si="9">J9/$J$7</f>
        <v>1.020202901708765E-2</v>
      </c>
      <c r="W9" s="18">
        <f t="shared" si="4"/>
        <v>1.1319450517314367E-2</v>
      </c>
      <c r="X9" s="96">
        <f t="shared" ref="X9:X11" si="10">L9/$L$7</f>
        <v>1.0354148633133704E-2</v>
      </c>
      <c r="Y9" s="78">
        <f t="shared" ref="Y9:Y11" si="11">M9/$M$7</f>
        <v>9.2757992018748757E-3</v>
      </c>
      <c r="AA9" s="145">
        <f t="shared" si="5"/>
        <v>-2.138820860316288E-2</v>
      </c>
      <c r="AB9" s="104">
        <f t="shared" si="6"/>
        <v>-0.10783494312588282</v>
      </c>
    </row>
    <row r="10" spans="1:31" ht="20.100000000000001" customHeight="1" x14ac:dyDescent="0.25">
      <c r="A10" s="24"/>
      <c r="B10" s="143" t="s">
        <v>66</v>
      </c>
      <c r="C10" s="10">
        <v>20324839</v>
      </c>
      <c r="D10" s="11">
        <v>22940926</v>
      </c>
      <c r="E10" s="11">
        <v>24153604</v>
      </c>
      <c r="F10" s="35">
        <v>26754504</v>
      </c>
      <c r="G10" s="35">
        <v>13913271</v>
      </c>
      <c r="H10" s="35">
        <v>13652518</v>
      </c>
      <c r="I10" s="35">
        <v>21675138.597999983</v>
      </c>
      <c r="J10" s="35">
        <v>22677303.349000007</v>
      </c>
      <c r="K10" s="12">
        <v>30302708.63500002</v>
      </c>
      <c r="L10" s="212">
        <v>6667176.6970000034</v>
      </c>
      <c r="M10" s="161">
        <v>7377351.5649999967</v>
      </c>
      <c r="O10" s="77">
        <f t="shared" si="1"/>
        <v>0.79587611127896762</v>
      </c>
      <c r="P10" s="18">
        <f t="shared" si="2"/>
        <v>0.82803300505953226</v>
      </c>
      <c r="Q10" s="18">
        <f t="shared" si="3"/>
        <v>0.83197432321323572</v>
      </c>
      <c r="R10" s="18">
        <f t="shared" si="3"/>
        <v>0.92156269343100139</v>
      </c>
      <c r="S10" s="18">
        <f t="shared" si="7"/>
        <v>0.77879767020159174</v>
      </c>
      <c r="T10" s="18">
        <f>H10/$E$7</f>
        <v>0.47026292321454466</v>
      </c>
      <c r="U10" s="18">
        <f t="shared" si="8"/>
        <v>0.79391809835502947</v>
      </c>
      <c r="V10" s="18">
        <f t="shared" si="9"/>
        <v>0.80318631324346534</v>
      </c>
      <c r="W10" s="18">
        <f t="shared" si="4"/>
        <v>1.0437811064606348</v>
      </c>
      <c r="X10" s="96">
        <f t="shared" si="10"/>
        <v>0.82122351032379581</v>
      </c>
      <c r="Y10" s="78">
        <f t="shared" si="11"/>
        <v>0.83185261912812947</v>
      </c>
      <c r="AA10" s="145">
        <f t="shared" si="5"/>
        <v>0.10651808108213888</v>
      </c>
      <c r="AB10" s="104">
        <f t="shared" si="6"/>
        <v>1.0629108804333653</v>
      </c>
    </row>
    <row r="11" spans="1:31" ht="20.100000000000001" customHeight="1" thickBot="1" x14ac:dyDescent="0.3">
      <c r="A11" s="24"/>
      <c r="B11" t="s">
        <v>67</v>
      </c>
      <c r="C11" s="10">
        <v>460344</v>
      </c>
      <c r="D11" s="11">
        <v>617770</v>
      </c>
      <c r="E11" s="11">
        <v>700454</v>
      </c>
      <c r="F11" s="35">
        <v>761132</v>
      </c>
      <c r="G11" s="35">
        <v>563946</v>
      </c>
      <c r="H11" s="35">
        <v>427795</v>
      </c>
      <c r="I11" s="35">
        <v>609340.26</v>
      </c>
      <c r="J11" s="35">
        <v>603925.15800000005</v>
      </c>
      <c r="K11" s="12">
        <v>635645.85100000002</v>
      </c>
      <c r="L11" s="212">
        <v>114723.27100000001</v>
      </c>
      <c r="M11" s="161">
        <v>163780.353</v>
      </c>
      <c r="O11" s="77">
        <f t="shared" si="1"/>
        <v>1.8026061243122518E-2</v>
      </c>
      <c r="P11" s="18">
        <f t="shared" si="2"/>
        <v>2.2297877144786014E-2</v>
      </c>
      <c r="Q11" s="18">
        <f t="shared" si="3"/>
        <v>2.4127237599490488E-2</v>
      </c>
      <c r="R11" s="18">
        <f t="shared" si="3"/>
        <v>2.6217299934864238E-2</v>
      </c>
      <c r="S11" s="18">
        <f t="shared" si="7"/>
        <v>3.1566971628706642E-2</v>
      </c>
      <c r="T11" s="18">
        <f>H11/$E$7</f>
        <v>1.4735459586031393E-2</v>
      </c>
      <c r="U11" s="18">
        <f t="shared" si="8"/>
        <v>2.2318946579423373E-2</v>
      </c>
      <c r="V11" s="18">
        <f t="shared" si="9"/>
        <v>2.1389863409415788E-2</v>
      </c>
      <c r="W11" s="18">
        <f t="shared" si="4"/>
        <v>2.189491169471133E-2</v>
      </c>
      <c r="X11" s="96">
        <f t="shared" si="10"/>
        <v>1.4130936018066071E-2</v>
      </c>
      <c r="Y11" s="78">
        <f t="shared" si="11"/>
        <v>1.8467483134617248E-2</v>
      </c>
      <c r="AA11" s="145">
        <f t="shared" si="5"/>
        <v>0.42761230195397754</v>
      </c>
      <c r="AB11" s="104">
        <f t="shared" si="6"/>
        <v>0.43365471165511765</v>
      </c>
    </row>
    <row r="12" spans="1:31" ht="20.100000000000001" customHeight="1" thickBot="1" x14ac:dyDescent="0.3">
      <c r="A12" s="5" t="s">
        <v>35</v>
      </c>
      <c r="B12" s="6"/>
      <c r="C12" s="13">
        <f>SUM(C13:C18)</f>
        <v>84199496</v>
      </c>
      <c r="D12" s="13">
        <f t="shared" ref="D12:J12" si="12">SUM(D13:D18)</f>
        <v>84658404</v>
      </c>
      <c r="E12" s="13">
        <f t="shared" si="12"/>
        <v>86072206</v>
      </c>
      <c r="F12" s="13">
        <f t="shared" si="12"/>
        <v>90838237</v>
      </c>
      <c r="G12" s="13">
        <f t="shared" si="12"/>
        <v>94159928</v>
      </c>
      <c r="H12" s="13">
        <f t="shared" si="12"/>
        <v>100080849</v>
      </c>
      <c r="I12" s="13">
        <f t="shared" si="12"/>
        <v>97561468.411999747</v>
      </c>
      <c r="J12" s="13">
        <f t="shared" si="12"/>
        <v>95765832.049999923</v>
      </c>
      <c r="K12" s="15">
        <v>94387429.650999844</v>
      </c>
      <c r="L12" s="378">
        <v>15483386.331000011</v>
      </c>
      <c r="M12" s="14">
        <v>15421440.001999987</v>
      </c>
      <c r="N12" s="1"/>
      <c r="O12" s="134">
        <f t="shared" ref="O12:U12" si="13">C12/C19</f>
        <v>0.76728315655400248</v>
      </c>
      <c r="P12" s="21">
        <f t="shared" si="13"/>
        <v>0.75343175678785745</v>
      </c>
      <c r="Q12" s="21">
        <f t="shared" si="13"/>
        <v>0.74777851963907804</v>
      </c>
      <c r="R12" s="21">
        <f t="shared" si="13"/>
        <v>0.72904100851795495</v>
      </c>
      <c r="S12" s="21">
        <f t="shared" si="13"/>
        <v>0.84052607796190626</v>
      </c>
      <c r="T12" s="21">
        <f t="shared" si="13"/>
        <v>0.85035298525914393</v>
      </c>
      <c r="U12" s="21">
        <f t="shared" si="13"/>
        <v>0.7813484314679936</v>
      </c>
      <c r="V12" s="21">
        <f>J12/J19</f>
        <v>0.77230504998584359</v>
      </c>
      <c r="W12" s="21">
        <f>K12/K19</f>
        <v>0.72350821136336596</v>
      </c>
      <c r="X12" s="20">
        <f>L12/L19</f>
        <v>0.65602076448481483</v>
      </c>
      <c r="Y12" s="234">
        <f>M12/M19</f>
        <v>0.63488790671410944</v>
      </c>
      <c r="Z12" s="1"/>
      <c r="AA12" s="64">
        <f t="shared" si="5"/>
        <v>-4.000825638251917E-3</v>
      </c>
      <c r="AB12" s="101">
        <f t="shared" si="6"/>
        <v>-2.1132857770705393</v>
      </c>
      <c r="AE12" s="26"/>
    </row>
    <row r="13" spans="1:31" ht="20.100000000000001" customHeight="1" x14ac:dyDescent="0.25">
      <c r="A13" s="24"/>
      <c r="B13" t="s">
        <v>64</v>
      </c>
      <c r="C13" s="10">
        <v>11441104</v>
      </c>
      <c r="D13" s="11">
        <v>10241513</v>
      </c>
      <c r="E13" s="11">
        <v>9917571</v>
      </c>
      <c r="F13" s="35">
        <v>11863549</v>
      </c>
      <c r="G13" s="35">
        <v>12058569</v>
      </c>
      <c r="H13" s="35">
        <v>11612382</v>
      </c>
      <c r="I13" s="35">
        <v>10346220.76799999</v>
      </c>
      <c r="J13" s="35">
        <v>9752759.8350000065</v>
      </c>
      <c r="K13" s="12">
        <v>9879442.675999999</v>
      </c>
      <c r="L13" s="2">
        <v>1956621.3880000005</v>
      </c>
      <c r="M13" s="12">
        <v>1960373.4200000004</v>
      </c>
      <c r="O13" s="77">
        <f>C13/$C$12</f>
        <v>0.13588090836078165</v>
      </c>
      <c r="P13" s="18">
        <f>D13/$D$12</f>
        <v>0.12097455794229242</v>
      </c>
      <c r="Q13" s="18">
        <f t="shared" ref="Q13:R15" si="14">E13/$E$12</f>
        <v>0.11522385054241552</v>
      </c>
      <c r="R13" s="18">
        <f t="shared" si="14"/>
        <v>0.13783251936170893</v>
      </c>
      <c r="S13" s="18">
        <f>G13/$G$12</f>
        <v>0.12806476445054207</v>
      </c>
      <c r="T13" s="18">
        <f>H13/$H$12</f>
        <v>0.1160300108964903</v>
      </c>
      <c r="U13" s="18">
        <f>I13/$I$12</f>
        <v>0.10604822719875584</v>
      </c>
      <c r="V13" s="18">
        <f>J13/J12</f>
        <v>0.10183966062037692</v>
      </c>
      <c r="W13" s="18">
        <f t="shared" ref="W13:W15" si="15">K13/$E$12</f>
        <v>0.11478086986640029</v>
      </c>
      <c r="X13" s="96">
        <f>L13/$L$12</f>
        <v>0.12636908659203042</v>
      </c>
      <c r="Y13" s="78">
        <f>M13/$M$12</f>
        <v>0.12711999785660497</v>
      </c>
      <c r="AA13" s="145">
        <f t="shared" si="5"/>
        <v>1.9176075775370646E-3</v>
      </c>
      <c r="AB13" s="104">
        <f t="shared" si="6"/>
        <v>7.5091126457454971E-2</v>
      </c>
      <c r="AE13" s="2"/>
    </row>
    <row r="14" spans="1:31" ht="20.100000000000001" customHeight="1" x14ac:dyDescent="0.25">
      <c r="A14" s="24"/>
      <c r="B14" t="s">
        <v>66</v>
      </c>
      <c r="C14" s="10">
        <v>72485215</v>
      </c>
      <c r="D14" s="11">
        <v>74110457</v>
      </c>
      <c r="E14" s="11">
        <v>75873238</v>
      </c>
      <c r="F14" s="35">
        <v>78523643</v>
      </c>
      <c r="G14" s="35">
        <v>81602555</v>
      </c>
      <c r="H14" s="35">
        <v>87973103</v>
      </c>
      <c r="I14" s="35">
        <v>86792372.707999751</v>
      </c>
      <c r="J14" s="35">
        <v>85674817.649999917</v>
      </c>
      <c r="K14" s="12">
        <v>84201500.860999852</v>
      </c>
      <c r="L14" s="2">
        <v>13449140.374000011</v>
      </c>
      <c r="M14" s="12">
        <v>13407407.289999986</v>
      </c>
      <c r="O14" s="77">
        <f>C14/$C$12</f>
        <v>0.86087468979624293</v>
      </c>
      <c r="P14" s="18">
        <f>D14/$D$12</f>
        <v>0.87540578960123083</v>
      </c>
      <c r="Q14" s="18">
        <f t="shared" si="14"/>
        <v>0.88150683624862591</v>
      </c>
      <c r="R14" s="18">
        <f t="shared" si="14"/>
        <v>0.91229964525366058</v>
      </c>
      <c r="S14" s="18">
        <f t="shared" ref="S14:S18" si="16">G14/$G$12</f>
        <v>0.86663782283265978</v>
      </c>
      <c r="T14" s="18">
        <f>H14/$E$12</f>
        <v>1.0220849108944645</v>
      </c>
      <c r="U14" s="18">
        <f t="shared" ref="U14:U18" si="17">I14/$I$12</f>
        <v>0.88961732660149839</v>
      </c>
      <c r="V14" s="18">
        <f t="shared" ref="V14:V18" si="18">J14/$J$12</f>
        <v>0.89462823865268115</v>
      </c>
      <c r="W14" s="18">
        <f t="shared" si="15"/>
        <v>0.97826586274551686</v>
      </c>
      <c r="X14" s="96">
        <f t="shared" ref="X14:X18" si="19">L14/$L$12</f>
        <v>0.86861750307636898</v>
      </c>
      <c r="Y14" s="78">
        <f t="shared" ref="Y14:Y18" si="20">M14/$M$12</f>
        <v>0.869400476755815</v>
      </c>
      <c r="AA14" s="145">
        <f t="shared" si="5"/>
        <v>-3.1030298472238186E-3</v>
      </c>
      <c r="AB14" s="104">
        <f t="shared" si="6"/>
        <v>7.8297367944601959E-2</v>
      </c>
      <c r="AE14" s="2"/>
    </row>
    <row r="15" spans="1:31" ht="20.100000000000001" customHeight="1" x14ac:dyDescent="0.25">
      <c r="A15" s="24"/>
      <c r="B15" t="s">
        <v>67</v>
      </c>
      <c r="C15" s="10">
        <v>273177</v>
      </c>
      <c r="D15" s="11">
        <v>306410</v>
      </c>
      <c r="E15" s="11">
        <v>281368</v>
      </c>
      <c r="F15" s="35">
        <v>451023</v>
      </c>
      <c r="G15" s="35">
        <v>498804</v>
      </c>
      <c r="H15" s="35">
        <v>479280</v>
      </c>
      <c r="I15" s="35">
        <v>365107.40399999992</v>
      </c>
      <c r="J15" s="35">
        <v>318109.31100000005</v>
      </c>
      <c r="K15" s="12">
        <v>304176.55600000016</v>
      </c>
      <c r="L15" s="2">
        <v>77149.910999999993</v>
      </c>
      <c r="M15" s="12">
        <v>53474.896000000008</v>
      </c>
      <c r="O15" s="77">
        <f>C15/$C$12</f>
        <v>3.2444018429754022E-3</v>
      </c>
      <c r="P15" s="18">
        <f>D15/$D$12</f>
        <v>3.6193689642436445E-3</v>
      </c>
      <c r="Q15" s="18">
        <f t="shared" si="14"/>
        <v>3.2689762825411956E-3</v>
      </c>
      <c r="R15" s="18">
        <f t="shared" si="14"/>
        <v>5.2400539147329393E-3</v>
      </c>
      <c r="S15" s="18">
        <f t="shared" si="16"/>
        <v>5.297412716798169E-3</v>
      </c>
      <c r="T15" s="18">
        <f>H15/$E$12</f>
        <v>5.5683480448961657E-3</v>
      </c>
      <c r="U15" s="18">
        <f t="shared" si="17"/>
        <v>3.7423319876465993E-3</v>
      </c>
      <c r="V15" s="18">
        <f t="shared" si="18"/>
        <v>3.3217412117707416E-3</v>
      </c>
      <c r="W15" s="18">
        <f t="shared" si="15"/>
        <v>3.5339695603944453E-3</v>
      </c>
      <c r="X15" s="96">
        <f t="shared" si="19"/>
        <v>4.9827543762526001E-3</v>
      </c>
      <c r="Y15" s="78">
        <f t="shared" si="20"/>
        <v>3.4675682681425935E-3</v>
      </c>
      <c r="AA15" s="145">
        <f t="shared" si="5"/>
        <v>-0.30687028271490796</v>
      </c>
      <c r="AB15" s="104">
        <f t="shared" si="6"/>
        <v>-0.15151861081100065</v>
      </c>
      <c r="AE15" s="2"/>
    </row>
    <row r="16" spans="1:31" ht="20.100000000000001" customHeight="1" x14ac:dyDescent="0.25">
      <c r="A16" s="24"/>
      <c r="B16" t="s">
        <v>81</v>
      </c>
      <c r="C16" s="10">
        <v>0</v>
      </c>
      <c r="D16" s="11">
        <v>0</v>
      </c>
      <c r="E16" s="11">
        <v>0</v>
      </c>
      <c r="F16" s="35">
        <v>0</v>
      </c>
      <c r="G16" s="35">
        <v>0</v>
      </c>
      <c r="H16" s="35">
        <v>4290</v>
      </c>
      <c r="I16" s="35">
        <v>25539.057999999997</v>
      </c>
      <c r="J16" s="35">
        <v>4219.9770000000008</v>
      </c>
      <c r="K16" s="12">
        <v>1737.144</v>
      </c>
      <c r="L16" s="2">
        <v>341.15699999999993</v>
      </c>
      <c r="M16" s="12">
        <v>148.82300000000001</v>
      </c>
      <c r="O16" s="77">
        <f t="shared" ref="O16:O17" si="21">C16/$C$12</f>
        <v>0</v>
      </c>
      <c r="P16" s="18">
        <f t="shared" ref="P16:P17" si="22">D16/$D$12</f>
        <v>0</v>
      </c>
      <c r="Q16" s="18">
        <f t="shared" ref="Q16:Q17" si="23">E16/$E$12</f>
        <v>0</v>
      </c>
      <c r="R16" s="18">
        <f t="shared" ref="R16:R17" si="24">F16/$E$12</f>
        <v>0</v>
      </c>
      <c r="S16" s="18">
        <f t="shared" si="16"/>
        <v>0</v>
      </c>
      <c r="T16" s="18">
        <f t="shared" ref="T16:T17" si="25">H16/$E$12</f>
        <v>4.9841873461451658E-5</v>
      </c>
      <c r="U16" s="18">
        <f t="shared" si="17"/>
        <v>2.617740222210388E-4</v>
      </c>
      <c r="V16" s="18">
        <f t="shared" si="18"/>
        <v>4.4065580694758913E-5</v>
      </c>
      <c r="W16" s="18">
        <f t="shared" ref="W16:W17" si="26">K16/$E$12</f>
        <v>2.0182403597277385E-5</v>
      </c>
      <c r="X16" s="96">
        <f t="shared" ref="X16:X17" si="27">L16/$L$12</f>
        <v>2.2033745894265621E-5</v>
      </c>
      <c r="Y16" s="78">
        <f t="shared" ref="Y16:Y17" si="28">M16/$M$12</f>
        <v>9.6503958113314534E-6</v>
      </c>
      <c r="AA16" s="145">
        <f t="shared" ref="AA16:AA17" si="29">(M16-L16)/L16</f>
        <v>-0.56376975996388745</v>
      </c>
      <c r="AB16" s="104">
        <f t="shared" ref="AB16:AB17" si="30">(Y16-X16)*100</f>
        <v>-1.2383350082934166E-3</v>
      </c>
      <c r="AE16" s="2"/>
    </row>
    <row r="17" spans="1:31" ht="20.100000000000001" customHeight="1" x14ac:dyDescent="0.25">
      <c r="A17" s="24"/>
      <c r="B17" t="s">
        <v>82</v>
      </c>
      <c r="C17" s="10">
        <v>0</v>
      </c>
      <c r="D17" s="11">
        <v>0</v>
      </c>
      <c r="E17" s="11">
        <v>0</v>
      </c>
      <c r="F17" s="35">
        <v>0</v>
      </c>
      <c r="G17" s="35">
        <v>0</v>
      </c>
      <c r="H17" s="35">
        <v>11794</v>
      </c>
      <c r="I17" s="35">
        <v>32228.473999999995</v>
      </c>
      <c r="J17" s="35">
        <v>15925.277000000004</v>
      </c>
      <c r="K17" s="12">
        <v>572.41399999999987</v>
      </c>
      <c r="L17" s="2">
        <v>133.50099999999998</v>
      </c>
      <c r="M17" s="12">
        <v>35.573</v>
      </c>
      <c r="O17" s="77">
        <f t="shared" si="21"/>
        <v>0</v>
      </c>
      <c r="P17" s="18">
        <f t="shared" si="22"/>
        <v>0</v>
      </c>
      <c r="Q17" s="18">
        <f t="shared" si="23"/>
        <v>0</v>
      </c>
      <c r="R17" s="18">
        <f t="shared" si="24"/>
        <v>0</v>
      </c>
      <c r="S17" s="18">
        <f t="shared" si="16"/>
        <v>0</v>
      </c>
      <c r="T17" s="18">
        <f t="shared" si="25"/>
        <v>1.3702448848586501E-4</v>
      </c>
      <c r="U17" s="18">
        <f t="shared" si="17"/>
        <v>3.3034018987803586E-4</v>
      </c>
      <c r="V17" s="18">
        <f t="shared" si="18"/>
        <v>1.6629393447639362E-4</v>
      </c>
      <c r="W17" s="18">
        <f t="shared" si="26"/>
        <v>6.6503930432548673E-6</v>
      </c>
      <c r="X17" s="96">
        <f t="shared" si="27"/>
        <v>8.6222094538009032E-6</v>
      </c>
      <c r="Y17" s="78">
        <f t="shared" si="28"/>
        <v>2.306723626028865E-6</v>
      </c>
      <c r="AA17" s="145">
        <f t="shared" si="29"/>
        <v>-0.73353757649755424</v>
      </c>
      <c r="AB17" s="104">
        <f t="shared" si="30"/>
        <v>-6.3154858277720378E-4</v>
      </c>
      <c r="AE17" s="2"/>
    </row>
    <row r="18" spans="1:31" ht="20.100000000000001" customHeight="1" thickBot="1" x14ac:dyDescent="0.3">
      <c r="A18" s="24"/>
      <c r="B18" t="s">
        <v>69</v>
      </c>
      <c r="C18" s="10">
        <v>0</v>
      </c>
      <c r="D18" s="11">
        <v>24</v>
      </c>
      <c r="E18" s="11">
        <v>29</v>
      </c>
      <c r="F18" s="35">
        <v>22</v>
      </c>
      <c r="G18" s="35">
        <v>0</v>
      </c>
      <c r="H18" s="35">
        <v>0</v>
      </c>
      <c r="I18" s="35"/>
      <c r="J18" s="35"/>
      <c r="K18" s="43"/>
      <c r="L18" s="2"/>
      <c r="M18" s="12"/>
      <c r="O18" s="77">
        <f>C18/$C$12</f>
        <v>0</v>
      </c>
      <c r="P18" s="18">
        <f>D18/$D$12</f>
        <v>2.8349223309241691E-7</v>
      </c>
      <c r="Q18" s="18">
        <f>E18/$E$12</f>
        <v>3.3692641733848438E-7</v>
      </c>
      <c r="R18" s="18">
        <f>F18/$E$12</f>
        <v>2.5559935108436746E-7</v>
      </c>
      <c r="S18" s="18">
        <f t="shared" si="16"/>
        <v>0</v>
      </c>
      <c r="T18" s="18">
        <f>H18/$E$12</f>
        <v>0</v>
      </c>
      <c r="U18" s="18">
        <f t="shared" si="17"/>
        <v>0</v>
      </c>
      <c r="V18" s="18">
        <f t="shared" si="18"/>
        <v>0</v>
      </c>
      <c r="W18" s="18">
        <f>K18/$E$12</f>
        <v>0</v>
      </c>
      <c r="X18" s="96">
        <f t="shared" si="19"/>
        <v>0</v>
      </c>
      <c r="Y18" s="78">
        <f t="shared" si="20"/>
        <v>0</v>
      </c>
      <c r="AA18" s="109"/>
      <c r="AB18" s="106">
        <f t="shared" si="6"/>
        <v>0</v>
      </c>
      <c r="AE18" s="2"/>
    </row>
    <row r="19" spans="1:31" ht="20.100000000000001" customHeight="1" thickBot="1" x14ac:dyDescent="0.3">
      <c r="A19" s="74" t="s">
        <v>20</v>
      </c>
      <c r="B19" s="100"/>
      <c r="C19" s="142">
        <f>C7+C12</f>
        <v>109737188</v>
      </c>
      <c r="D19" s="84">
        <f>D7+D12</f>
        <v>112363732</v>
      </c>
      <c r="E19" s="84">
        <f>E7+E12</f>
        <v>115103876</v>
      </c>
      <c r="F19" s="84">
        <v>124599626</v>
      </c>
      <c r="G19" s="84">
        <f t="shared" ref="G19:M19" si="31">G7+G12</f>
        <v>112024993</v>
      </c>
      <c r="H19" s="84">
        <f t="shared" si="31"/>
        <v>117693300</v>
      </c>
      <c r="I19" s="84">
        <f t="shared" si="31"/>
        <v>124862947.79999973</v>
      </c>
      <c r="J19" s="84">
        <f t="shared" si="31"/>
        <v>124000007.57699993</v>
      </c>
      <c r="K19" s="167">
        <f t="shared" si="31"/>
        <v>130457993.65999988</v>
      </c>
      <c r="L19" s="190">
        <f t="shared" si="31"/>
        <v>23601975.988000013</v>
      </c>
      <c r="M19" s="144">
        <f t="shared" si="31"/>
        <v>24290020.078999985</v>
      </c>
      <c r="O19" s="146">
        <f t="shared" ref="O19:Y19" si="32">O7+O12</f>
        <v>1</v>
      </c>
      <c r="P19" s="149">
        <f t="shared" si="32"/>
        <v>1</v>
      </c>
      <c r="Q19" s="149">
        <f t="shared" si="32"/>
        <v>1</v>
      </c>
      <c r="R19" s="149">
        <f t="shared" si="32"/>
        <v>1.000011227963076</v>
      </c>
      <c r="S19" s="149">
        <f t="shared" si="32"/>
        <v>1</v>
      </c>
      <c r="T19" s="149">
        <f t="shared" si="32"/>
        <v>1</v>
      </c>
      <c r="U19" s="149">
        <f t="shared" si="32"/>
        <v>1</v>
      </c>
      <c r="V19" s="149">
        <f t="shared" si="32"/>
        <v>0.99999999999999989</v>
      </c>
      <c r="W19" s="150">
        <f t="shared" si="32"/>
        <v>1</v>
      </c>
      <c r="X19" s="242">
        <f t="shared" si="32"/>
        <v>1</v>
      </c>
      <c r="Y19" s="177">
        <f t="shared" si="32"/>
        <v>1</v>
      </c>
      <c r="AA19" s="238">
        <f t="shared" si="5"/>
        <v>2.9151969790571573E-2</v>
      </c>
      <c r="AB19" s="155">
        <f t="shared" si="6"/>
        <v>0</v>
      </c>
      <c r="AE19" s="1"/>
    </row>
    <row r="20" spans="1:31" ht="20.100000000000001" customHeight="1" x14ac:dyDescent="0.25">
      <c r="A20" s="24"/>
      <c r="B20" t="s">
        <v>64</v>
      </c>
      <c r="C20" s="10">
        <f>C8+C13</f>
        <v>16193613</v>
      </c>
      <c r="D20" s="11">
        <f t="shared" ref="D20:M20" si="33">D8+D13</f>
        <v>14362299</v>
      </c>
      <c r="E20" s="11">
        <f t="shared" si="33"/>
        <v>14015398</v>
      </c>
      <c r="F20" s="11">
        <f t="shared" si="33"/>
        <v>17993934</v>
      </c>
      <c r="G20" s="11">
        <f t="shared" si="33"/>
        <v>15397283</v>
      </c>
      <c r="H20" s="11">
        <f t="shared" si="33"/>
        <v>14869894</v>
      </c>
      <c r="I20" s="11">
        <f t="shared" si="33"/>
        <v>15054646.149999991</v>
      </c>
      <c r="J20" s="11">
        <f t="shared" ref="J20" si="34">J8+J13</f>
        <v>14417660.977000004</v>
      </c>
      <c r="K20" s="11">
        <f t="shared" si="33"/>
        <v>14683029.646999996</v>
      </c>
      <c r="L20" s="10">
        <f t="shared" si="33"/>
        <v>3209249.9929999998</v>
      </c>
      <c r="M20" s="161">
        <f t="shared" si="33"/>
        <v>3205558.4110000012</v>
      </c>
      <c r="N20" s="2"/>
      <c r="O20" s="77">
        <f>C20/$C$19</f>
        <v>0.14756723126530269</v>
      </c>
      <c r="P20" s="18">
        <f>D20/$D$19</f>
        <v>0.12781970431526785</v>
      </c>
      <c r="Q20" s="18">
        <f>E20/$E$19</f>
        <v>0.12176304123763826</v>
      </c>
      <c r="R20" s="18">
        <f>F20/$F$19</f>
        <v>0.14441402897950914</v>
      </c>
      <c r="S20" s="18">
        <f>G20/$G$19</f>
        <v>0.13744506995862968</v>
      </c>
      <c r="T20" s="18">
        <f>H20/$H$19</f>
        <v>0.126344439318126</v>
      </c>
      <c r="U20" s="37">
        <f>I20/$I$19</f>
        <v>0.1205693635722416</v>
      </c>
      <c r="V20" s="37">
        <f>J20/$I$19</f>
        <v>0.11546788884156101</v>
      </c>
      <c r="W20" s="19">
        <f>K20/$K$19</f>
        <v>0.11254986555493843</v>
      </c>
      <c r="X20" s="96">
        <f>L20/$L$19</f>
        <v>0.13597378434041638</v>
      </c>
      <c r="Y20" s="78">
        <f>M20/$M$19</f>
        <v>0.13197018366285243</v>
      </c>
      <c r="AA20" s="107">
        <f t="shared" si="5"/>
        <v>-1.1502943080316586E-3</v>
      </c>
      <c r="AB20" s="108">
        <f t="shared" si="6"/>
        <v>-0.40036006775639454</v>
      </c>
    </row>
    <row r="21" spans="1:31" ht="20.100000000000001" customHeight="1" x14ac:dyDescent="0.25">
      <c r="A21" s="24"/>
      <c r="B21" t="s">
        <v>65</v>
      </c>
      <c r="C21" s="10">
        <f>C9</f>
        <v>0</v>
      </c>
      <c r="D21" s="11">
        <f t="shared" ref="D21:M21" si="35">D9</f>
        <v>25846</v>
      </c>
      <c r="E21" s="11">
        <f t="shared" si="35"/>
        <v>79785</v>
      </c>
      <c r="F21" s="11">
        <f t="shared" si="35"/>
        <v>116767</v>
      </c>
      <c r="G21" s="11">
        <f t="shared" si="35"/>
        <v>49134</v>
      </c>
      <c r="H21" s="11">
        <f t="shared" si="35"/>
        <v>274626</v>
      </c>
      <c r="I21" s="11">
        <f t="shared" si="35"/>
        <v>308575.1480000001</v>
      </c>
      <c r="J21" s="11">
        <f t="shared" ref="J21" si="36">J9</f>
        <v>288045.87800000003</v>
      </c>
      <c r="K21" s="11">
        <f t="shared" si="35"/>
        <v>328622.55199999997</v>
      </c>
      <c r="L21" s="10">
        <f t="shared" si="35"/>
        <v>84061.084000000003</v>
      </c>
      <c r="M21" s="161">
        <f t="shared" si="35"/>
        <v>82263.168000000005</v>
      </c>
      <c r="N21" s="2"/>
      <c r="O21" s="77">
        <f>C21/$C$19</f>
        <v>0</v>
      </c>
      <c r="P21" s="18">
        <f t="shared" ref="P21:P26" si="37">D21/$D$19</f>
        <v>2.3002083982045024E-4</v>
      </c>
      <c r="Q21" s="18">
        <f t="shared" ref="Q21:Q26" si="38">E21/$E$19</f>
        <v>6.9315650152389306E-4</v>
      </c>
      <c r="R21" s="18">
        <f t="shared" ref="R21:R26" si="39">F21/$F$19</f>
        <v>9.3713764437784112E-4</v>
      </c>
      <c r="S21" s="18">
        <f t="shared" ref="S21:S26" si="40">G21/$G$19</f>
        <v>4.3859855452077555E-4</v>
      </c>
      <c r="T21" s="18">
        <f t="shared" ref="T21:T26" si="41">H21/$H$19</f>
        <v>2.3334038556145505E-3</v>
      </c>
      <c r="U21" s="37">
        <f t="shared" ref="U21:V26" si="42">I21/$I$19</f>
        <v>2.4713107726261831E-3</v>
      </c>
      <c r="V21" s="37">
        <f t="shared" si="42"/>
        <v>2.3068963457548667E-3</v>
      </c>
      <c r="W21" s="19">
        <f t="shared" ref="W21:W26" si="43">K21/$K$19</f>
        <v>2.5189913073204034E-3</v>
      </c>
      <c r="X21" s="96">
        <f t="shared" ref="X21:X26" si="44">L21/$L$19</f>
        <v>3.5616121312359314E-3</v>
      </c>
      <c r="Y21" s="78">
        <f t="shared" ref="Y21:Y26" si="45">M21/$M$19</f>
        <v>3.3867064634961292E-3</v>
      </c>
      <c r="AA21" s="145">
        <f t="shared" si="5"/>
        <v>-2.138820860316288E-2</v>
      </c>
      <c r="AB21" s="104">
        <f t="shared" si="6"/>
        <v>-1.7490566773980219E-2</v>
      </c>
    </row>
    <row r="22" spans="1:31" ht="20.100000000000001" customHeight="1" x14ac:dyDescent="0.25">
      <c r="A22" s="24"/>
      <c r="B22" t="s">
        <v>66</v>
      </c>
      <c r="C22" s="10">
        <f>C10+C14</f>
        <v>92810054</v>
      </c>
      <c r="D22" s="11">
        <f t="shared" ref="D22:M22" si="46">D10+D14</f>
        <v>97051383</v>
      </c>
      <c r="E22" s="11">
        <f t="shared" si="46"/>
        <v>100026842</v>
      </c>
      <c r="F22" s="11">
        <f t="shared" si="46"/>
        <v>105278147</v>
      </c>
      <c r="G22" s="11">
        <f t="shared" si="46"/>
        <v>95515826</v>
      </c>
      <c r="H22" s="11">
        <f t="shared" si="46"/>
        <v>101625621</v>
      </c>
      <c r="I22" s="11">
        <f t="shared" si="46"/>
        <v>108467511.30599973</v>
      </c>
      <c r="J22" s="11">
        <f t="shared" ref="J22" si="47">J10+J14</f>
        <v>108352120.99899992</v>
      </c>
      <c r="K22" s="11">
        <f t="shared" si="46"/>
        <v>114504209.49599987</v>
      </c>
      <c r="L22" s="10">
        <f t="shared" si="46"/>
        <v>20116317.071000014</v>
      </c>
      <c r="M22" s="161">
        <f t="shared" si="46"/>
        <v>20784758.854999982</v>
      </c>
      <c r="N22" s="2"/>
      <c r="O22" s="77">
        <f>C22/$C$19</f>
        <v>0.8457484257752258</v>
      </c>
      <c r="P22" s="18">
        <f t="shared" si="37"/>
        <v>0.86372516534071686</v>
      </c>
      <c r="Q22" s="18">
        <f t="shared" si="38"/>
        <v>0.86901367248484318</v>
      </c>
      <c r="R22" s="18">
        <f t="shared" si="39"/>
        <v>0.84493148478631874</v>
      </c>
      <c r="S22" s="18">
        <f t="shared" si="40"/>
        <v>0.85262960918015862</v>
      </c>
      <c r="T22" s="18">
        <f t="shared" si="41"/>
        <v>0.86347838831947099</v>
      </c>
      <c r="U22" s="37">
        <f t="shared" si="42"/>
        <v>0.86869254023810549</v>
      </c>
      <c r="V22" s="37">
        <f t="shared" si="42"/>
        <v>0.8677684045434666</v>
      </c>
      <c r="W22" s="19">
        <f t="shared" si="43"/>
        <v>0.87770941652238788</v>
      </c>
      <c r="X22" s="96">
        <f t="shared" si="44"/>
        <v>0.85231495368132659</v>
      </c>
      <c r="Y22" s="78">
        <f t="shared" si="45"/>
        <v>0.85569129985897019</v>
      </c>
      <c r="AA22" s="145">
        <f t="shared" si="5"/>
        <v>3.3228835161064549E-2</v>
      </c>
      <c r="AB22" s="104">
        <f t="shared" si="6"/>
        <v>0.33763461776435966</v>
      </c>
    </row>
    <row r="23" spans="1:31" ht="20.100000000000001" customHeight="1" x14ac:dyDescent="0.25">
      <c r="A23" s="24"/>
      <c r="B23" t="s">
        <v>67</v>
      </c>
      <c r="C23" s="10">
        <f>C11+C15</f>
        <v>733521</v>
      </c>
      <c r="D23" s="11">
        <f t="shared" ref="D23:M23" si="48">D11+D15</f>
        <v>924180</v>
      </c>
      <c r="E23" s="11">
        <f t="shared" si="48"/>
        <v>981822</v>
      </c>
      <c r="F23" s="11">
        <f t="shared" si="48"/>
        <v>1212155</v>
      </c>
      <c r="G23" s="11">
        <f t="shared" si="48"/>
        <v>1062750</v>
      </c>
      <c r="H23" s="11">
        <f t="shared" si="48"/>
        <v>907075</v>
      </c>
      <c r="I23" s="11">
        <f t="shared" si="48"/>
        <v>974447.66399999987</v>
      </c>
      <c r="J23" s="11">
        <f t="shared" ref="J23" si="49">J11+J15</f>
        <v>922034.46900000004</v>
      </c>
      <c r="K23" s="11">
        <f t="shared" si="48"/>
        <v>939822.40700000012</v>
      </c>
      <c r="L23" s="10">
        <f t="shared" si="48"/>
        <v>191873.182</v>
      </c>
      <c r="M23" s="161">
        <f t="shared" si="48"/>
        <v>217255.24900000001</v>
      </c>
      <c r="N23" s="2"/>
      <c r="O23" s="77">
        <f>C23/$C$19</f>
        <v>6.6843429594714964E-3</v>
      </c>
      <c r="P23" s="18">
        <f t="shared" si="37"/>
        <v>8.2248959121436083E-3</v>
      </c>
      <c r="Q23" s="18">
        <f t="shared" si="38"/>
        <v>8.5298778296570999E-3</v>
      </c>
      <c r="R23" s="18">
        <f t="shared" si="39"/>
        <v>9.7283999873322251E-3</v>
      </c>
      <c r="S23" s="18">
        <f t="shared" si="40"/>
        <v>9.4867223066909725E-3</v>
      </c>
      <c r="T23" s="18">
        <f t="shared" si="41"/>
        <v>7.7071082211136914E-3</v>
      </c>
      <c r="U23" s="37">
        <f t="shared" si="42"/>
        <v>7.8041379061531491E-3</v>
      </c>
      <c r="V23" s="37">
        <f t="shared" si="42"/>
        <v>7.3843721075436764E-3</v>
      </c>
      <c r="W23" s="19">
        <f t="shared" si="43"/>
        <v>7.2040231543754147E-3</v>
      </c>
      <c r="X23" s="96">
        <f t="shared" si="44"/>
        <v>8.1295389037576507E-3</v>
      </c>
      <c r="Y23" s="78">
        <f t="shared" si="45"/>
        <v>8.944218584151304E-3</v>
      </c>
      <c r="AA23" s="145">
        <f t="shared" si="5"/>
        <v>0.13228564166929807</v>
      </c>
      <c r="AB23" s="104">
        <f t="shared" si="6"/>
        <v>8.1467968039365332E-2</v>
      </c>
    </row>
    <row r="24" spans="1:31" ht="20.100000000000001" customHeight="1" x14ac:dyDescent="0.25">
      <c r="A24" s="24"/>
      <c r="B24" t="s">
        <v>81</v>
      </c>
      <c r="C24" s="10">
        <f>C16</f>
        <v>0</v>
      </c>
      <c r="D24" s="11">
        <f t="shared" ref="D24:M24" si="50">D16</f>
        <v>0</v>
      </c>
      <c r="E24" s="11">
        <f t="shared" si="50"/>
        <v>0</v>
      </c>
      <c r="F24" s="11">
        <f t="shared" si="50"/>
        <v>0</v>
      </c>
      <c r="G24" s="11">
        <f t="shared" si="50"/>
        <v>0</v>
      </c>
      <c r="H24" s="11">
        <f t="shared" si="50"/>
        <v>4290</v>
      </c>
      <c r="I24" s="11">
        <f t="shared" si="50"/>
        <v>25539.057999999997</v>
      </c>
      <c r="J24" s="11">
        <f t="shared" ref="J24" si="51">J16</f>
        <v>4219.9770000000008</v>
      </c>
      <c r="K24" s="11">
        <f t="shared" si="50"/>
        <v>1737.144</v>
      </c>
      <c r="L24" s="10">
        <f t="shared" si="50"/>
        <v>341.15699999999993</v>
      </c>
      <c r="M24" s="161">
        <f t="shared" si="50"/>
        <v>148.82300000000001</v>
      </c>
      <c r="N24" s="2"/>
      <c r="O24" s="77">
        <f t="shared" ref="O24:O26" si="52">C24/$C$19</f>
        <v>0</v>
      </c>
      <c r="P24" s="18">
        <f t="shared" si="37"/>
        <v>0</v>
      </c>
      <c r="Q24" s="18">
        <f t="shared" si="38"/>
        <v>0</v>
      </c>
      <c r="R24" s="18">
        <f t="shared" si="39"/>
        <v>0</v>
      </c>
      <c r="S24" s="18">
        <f t="shared" si="40"/>
        <v>0</v>
      </c>
      <c r="T24" s="18">
        <f t="shared" si="41"/>
        <v>3.6450673062952606E-5</v>
      </c>
      <c r="U24" s="37">
        <f t="shared" si="42"/>
        <v>2.0453672166147635E-4</v>
      </c>
      <c r="V24" s="37">
        <f t="shared" si="42"/>
        <v>3.3796871484720868E-5</v>
      </c>
      <c r="W24" s="19">
        <f t="shared" si="43"/>
        <v>1.3315734446502E-5</v>
      </c>
      <c r="X24" s="96">
        <f t="shared" ref="X24:X25" si="53">L24/$L$19</f>
        <v>1.4454594826020281E-5</v>
      </c>
      <c r="Y24" s="78">
        <f t="shared" ref="Y24:Y25" si="54">M24/$M$19</f>
        <v>6.1269195956188361E-6</v>
      </c>
      <c r="AA24" s="145">
        <f t="shared" ref="AA24:AA25" si="55">(M24-L24)/L24</f>
        <v>-0.56376975996388745</v>
      </c>
      <c r="AB24" s="104">
        <f t="shared" ref="AB24:AB25" si="56">(Y24-X24)*100</f>
        <v>-8.327675230401445E-4</v>
      </c>
    </row>
    <row r="25" spans="1:31" ht="20.100000000000001" customHeight="1" x14ac:dyDescent="0.25">
      <c r="A25" s="24"/>
      <c r="B25" t="s">
        <v>82</v>
      </c>
      <c r="C25" s="10">
        <f>C17</f>
        <v>0</v>
      </c>
      <c r="D25" s="11">
        <f t="shared" ref="D25:M25" si="57">D17</f>
        <v>0</v>
      </c>
      <c r="E25" s="11">
        <f t="shared" si="57"/>
        <v>0</v>
      </c>
      <c r="F25" s="11">
        <f t="shared" si="57"/>
        <v>0</v>
      </c>
      <c r="G25" s="11">
        <f t="shared" si="57"/>
        <v>0</v>
      </c>
      <c r="H25" s="11">
        <f t="shared" si="57"/>
        <v>11794</v>
      </c>
      <c r="I25" s="11">
        <f t="shared" si="57"/>
        <v>32228.473999999995</v>
      </c>
      <c r="J25" s="11">
        <f t="shared" ref="J25" si="58">J17</f>
        <v>15925.277000000004</v>
      </c>
      <c r="K25" s="11">
        <f t="shared" si="57"/>
        <v>572.41399999999987</v>
      </c>
      <c r="L25" s="10">
        <f t="shared" si="57"/>
        <v>133.50099999999998</v>
      </c>
      <c r="M25" s="161">
        <f t="shared" si="57"/>
        <v>35.573</v>
      </c>
      <c r="N25" s="2"/>
      <c r="O25" s="77">
        <f t="shared" si="52"/>
        <v>0</v>
      </c>
      <c r="P25" s="18">
        <f t="shared" si="37"/>
        <v>0</v>
      </c>
      <c r="Q25" s="18">
        <f t="shared" si="38"/>
        <v>0</v>
      </c>
      <c r="R25" s="18">
        <f t="shared" si="39"/>
        <v>0</v>
      </c>
      <c r="S25" s="18">
        <f t="shared" si="40"/>
        <v>0</v>
      </c>
      <c r="T25" s="18">
        <f t="shared" si="41"/>
        <v>1.0020961261176294E-4</v>
      </c>
      <c r="U25" s="37">
        <f t="shared" si="42"/>
        <v>2.5811078921204249E-4</v>
      </c>
      <c r="V25" s="37">
        <f t="shared" si="42"/>
        <v>1.2754205535423085E-4</v>
      </c>
      <c r="W25" s="19">
        <f t="shared" si="43"/>
        <v>4.3877265312835292E-6</v>
      </c>
      <c r="X25" s="96">
        <f t="shared" si="53"/>
        <v>5.6563484374306661E-6</v>
      </c>
      <c r="Y25" s="78">
        <f t="shared" si="54"/>
        <v>1.4645109342974464E-6</v>
      </c>
      <c r="AA25" s="145">
        <f t="shared" si="55"/>
        <v>-0.73353757649755424</v>
      </c>
      <c r="AB25" s="104">
        <f t="shared" si="56"/>
        <v>-4.1918375031332195E-4</v>
      </c>
    </row>
    <row r="26" spans="1:31" ht="20.100000000000001" customHeight="1" thickBot="1" x14ac:dyDescent="0.3">
      <c r="A26" s="31"/>
      <c r="B26" s="25" t="s">
        <v>69</v>
      </c>
      <c r="C26" s="32">
        <f>C18</f>
        <v>0</v>
      </c>
      <c r="D26" s="33">
        <f t="shared" ref="D26:M26" si="59">D18</f>
        <v>24</v>
      </c>
      <c r="E26" s="33">
        <f t="shared" si="59"/>
        <v>29</v>
      </c>
      <c r="F26" s="33">
        <f t="shared" si="59"/>
        <v>22</v>
      </c>
      <c r="G26" s="33">
        <f t="shared" si="59"/>
        <v>0</v>
      </c>
      <c r="H26" s="33">
        <f t="shared" si="59"/>
        <v>0</v>
      </c>
      <c r="I26" s="33">
        <f t="shared" si="59"/>
        <v>0</v>
      </c>
      <c r="J26" s="33">
        <f t="shared" ref="J26" si="60">J18</f>
        <v>0</v>
      </c>
      <c r="K26" s="33">
        <f t="shared" si="59"/>
        <v>0</v>
      </c>
      <c r="L26" s="32">
        <f t="shared" si="59"/>
        <v>0</v>
      </c>
      <c r="M26" s="162">
        <f t="shared" si="59"/>
        <v>0</v>
      </c>
      <c r="N26" s="2"/>
      <c r="O26" s="147">
        <f t="shared" si="52"/>
        <v>0</v>
      </c>
      <c r="P26" s="80">
        <f t="shared" si="37"/>
        <v>2.1359205121453245E-7</v>
      </c>
      <c r="Q26" s="80">
        <f t="shared" si="38"/>
        <v>2.5194633758467003E-7</v>
      </c>
      <c r="R26" s="80">
        <f t="shared" si="39"/>
        <v>1.7656553800570798E-7</v>
      </c>
      <c r="S26" s="80">
        <f t="shared" si="40"/>
        <v>0</v>
      </c>
      <c r="T26" s="80">
        <f t="shared" si="41"/>
        <v>0</v>
      </c>
      <c r="U26" s="80">
        <f t="shared" si="42"/>
        <v>0</v>
      </c>
      <c r="V26" s="80">
        <f t="shared" si="42"/>
        <v>0</v>
      </c>
      <c r="W26" s="94">
        <f t="shared" si="43"/>
        <v>0</v>
      </c>
      <c r="X26" s="235">
        <f t="shared" si="44"/>
        <v>0</v>
      </c>
      <c r="Y26" s="236">
        <f t="shared" si="45"/>
        <v>0</v>
      </c>
      <c r="AA26" s="109"/>
      <c r="AB26" s="106">
        <f t="shared" si="6"/>
        <v>0</v>
      </c>
    </row>
    <row r="27" spans="1:31" ht="20.100000000000001" customHeight="1" x14ac:dyDescent="0.25"/>
    <row r="28" spans="1:31" ht="19.5" customHeight="1" x14ac:dyDescent="0.25"/>
    <row r="29" spans="1:31" x14ac:dyDescent="0.25">
      <c r="A29" s="1" t="s">
        <v>22</v>
      </c>
      <c r="O29" s="1" t="s">
        <v>24</v>
      </c>
      <c r="AA29" s="1" t="str">
        <f>AA3</f>
        <v>VARIAÇÃO (JAN-MAR)</v>
      </c>
    </row>
    <row r="30" spans="1:31" ht="15.75" thickBot="1" x14ac:dyDescent="0.3"/>
    <row r="31" spans="1:31" ht="24" customHeight="1" x14ac:dyDescent="0.25">
      <c r="A31" s="480" t="s">
        <v>78</v>
      </c>
      <c r="B31" s="503"/>
      <c r="C31" s="482">
        <v>2016</v>
      </c>
      <c r="D31" s="484">
        <v>2017</v>
      </c>
      <c r="E31" s="484">
        <v>2018</v>
      </c>
      <c r="F31" s="486">
        <v>2019</v>
      </c>
      <c r="G31" s="486">
        <v>2020</v>
      </c>
      <c r="H31" s="484">
        <v>2021</v>
      </c>
      <c r="I31" s="484">
        <v>2022</v>
      </c>
      <c r="J31" s="484">
        <v>2023</v>
      </c>
      <c r="K31" s="488">
        <v>2024</v>
      </c>
      <c r="L31" s="496" t="str">
        <f>L5</f>
        <v>janeiro - março</v>
      </c>
      <c r="M31" s="497"/>
      <c r="O31" s="519">
        <v>2016</v>
      </c>
      <c r="P31" s="484">
        <v>2017</v>
      </c>
      <c r="Q31" s="484">
        <v>2018</v>
      </c>
      <c r="R31" s="486">
        <v>2019</v>
      </c>
      <c r="S31" s="486">
        <v>2020</v>
      </c>
      <c r="T31" s="484">
        <v>2021</v>
      </c>
      <c r="U31" s="484">
        <v>2022</v>
      </c>
      <c r="V31" s="484">
        <v>2023</v>
      </c>
      <c r="W31" s="488">
        <v>2024</v>
      </c>
      <c r="X31" s="496" t="str">
        <f>L5</f>
        <v>janeiro - março</v>
      </c>
      <c r="Y31" s="497"/>
      <c r="AA31" s="524" t="s">
        <v>86</v>
      </c>
      <c r="AB31" s="525"/>
    </row>
    <row r="32" spans="1:31" ht="20.25" customHeight="1" thickBot="1" x14ac:dyDescent="0.3">
      <c r="A32" s="481"/>
      <c r="B32" s="504"/>
      <c r="C32" s="513"/>
      <c r="D32" s="498"/>
      <c r="E32" s="498"/>
      <c r="F32" s="507"/>
      <c r="G32" s="507"/>
      <c r="H32" s="498"/>
      <c r="I32" s="498"/>
      <c r="J32" s="498"/>
      <c r="K32" s="518"/>
      <c r="L32" s="166">
        <v>2024</v>
      </c>
      <c r="M32" s="168">
        <v>2025</v>
      </c>
      <c r="O32" s="520"/>
      <c r="P32" s="498"/>
      <c r="Q32" s="498"/>
      <c r="R32" s="507"/>
      <c r="S32" s="507"/>
      <c r="T32" s="498"/>
      <c r="U32" s="498"/>
      <c r="V32" s="498"/>
      <c r="W32" s="518"/>
      <c r="X32" s="166">
        <v>2024</v>
      </c>
      <c r="Y32" s="168">
        <v>2025</v>
      </c>
      <c r="AA32" s="130" t="s">
        <v>1</v>
      </c>
      <c r="AB32" s="38" t="s">
        <v>37</v>
      </c>
    </row>
    <row r="33" spans="1:28" ht="19.5" customHeight="1" thickBot="1" x14ac:dyDescent="0.3">
      <c r="A33" s="5" t="s">
        <v>36</v>
      </c>
      <c r="B33" s="6"/>
      <c r="C33" s="13">
        <f>SUM(C34:C37)</f>
        <v>251533440</v>
      </c>
      <c r="D33" s="14">
        <f>SUM(D34:D37)</f>
        <v>288451381</v>
      </c>
      <c r="E33" s="14">
        <f>SUM(E34:E37)</f>
        <v>313935902</v>
      </c>
      <c r="F33" s="14">
        <f>SUM(F34:F37)</f>
        <v>351270523</v>
      </c>
      <c r="G33" s="14">
        <f>SUM(G34:G37)</f>
        <v>187039707</v>
      </c>
      <c r="H33" s="14">
        <v>187635137</v>
      </c>
      <c r="I33" s="14">
        <v>310192923.5449999</v>
      </c>
      <c r="J33" s="14">
        <v>342401188.91100037</v>
      </c>
      <c r="K33" s="14">
        <v>490919302.92600077</v>
      </c>
      <c r="L33" s="14">
        <v>104091021.62699988</v>
      </c>
      <c r="M33" s="14">
        <v>118841937.39799999</v>
      </c>
      <c r="N33" s="1"/>
      <c r="O33" s="134">
        <f t="shared" ref="O33:U33" si="61">C33/C45</f>
        <v>0.4818555329437525</v>
      </c>
      <c r="P33" s="21">
        <f t="shared" si="61"/>
        <v>0.49928544278146808</v>
      </c>
      <c r="Q33" s="21">
        <f t="shared" si="61"/>
        <v>0.50362223801591022</v>
      </c>
      <c r="R33" s="21">
        <f t="shared" si="61"/>
        <v>0.51390179005711611</v>
      </c>
      <c r="S33" s="21">
        <f t="shared" si="61"/>
        <v>0.3474977010661281</v>
      </c>
      <c r="T33" s="21">
        <f t="shared" si="61"/>
        <v>0.32355607042148976</v>
      </c>
      <c r="U33" s="259">
        <f t="shared" si="61"/>
        <v>0.43506484448525112</v>
      </c>
      <c r="V33" s="259">
        <f>J33/J45</f>
        <v>0.45377462502150973</v>
      </c>
      <c r="W33" s="22">
        <f>K33/K45</f>
        <v>0.53931399883291431</v>
      </c>
      <c r="X33" s="20">
        <f>L33/L45</f>
        <v>0.60734766325975553</v>
      </c>
      <c r="Y33" s="234">
        <f>M33/M45</f>
        <v>0.63860508974695018</v>
      </c>
      <c r="Z33" s="1"/>
      <c r="AA33" s="64">
        <f>(M33-L33)/L33</f>
        <v>0.14171170135939853</v>
      </c>
      <c r="AB33" s="101">
        <f>(Y33-X33)*100</f>
        <v>3.1257426487194651</v>
      </c>
    </row>
    <row r="34" spans="1:28" ht="19.5" customHeight="1" x14ac:dyDescent="0.25">
      <c r="A34" s="24"/>
      <c r="B34" s="143" t="s">
        <v>64</v>
      </c>
      <c r="C34" s="10">
        <v>17551103</v>
      </c>
      <c r="D34" s="11">
        <v>15849278</v>
      </c>
      <c r="E34" s="11">
        <v>14538908</v>
      </c>
      <c r="F34" s="35">
        <v>21296207</v>
      </c>
      <c r="G34" s="35">
        <v>11748828</v>
      </c>
      <c r="H34" s="35">
        <v>11631529</v>
      </c>
      <c r="I34" s="35">
        <v>17401796.864999995</v>
      </c>
      <c r="J34" s="35">
        <v>18467051.872000009</v>
      </c>
      <c r="K34" s="12">
        <v>20540476.901999995</v>
      </c>
      <c r="L34" s="35">
        <v>5165181.0569999991</v>
      </c>
      <c r="M34" s="12">
        <v>5619529.8720000014</v>
      </c>
      <c r="O34" s="77">
        <f>C34/$C$33</f>
        <v>6.977642018492651E-2</v>
      </c>
      <c r="P34" s="18">
        <f>D34/$D$33</f>
        <v>5.4946098524659169E-2</v>
      </c>
      <c r="Q34" s="18">
        <f>E34/$E$33</f>
        <v>4.6311708560176086E-2</v>
      </c>
      <c r="R34" s="18">
        <f>F34/$F$33</f>
        <v>6.0626228520746103E-2</v>
      </c>
      <c r="S34" s="18">
        <f>G34/$G$33</f>
        <v>6.2814619357802998E-2</v>
      </c>
      <c r="T34" s="18">
        <f>H34/$H$33</f>
        <v>6.1990143136144059E-2</v>
      </c>
      <c r="U34" s="37">
        <f>I34/$I$33</f>
        <v>5.6099915710925312E-2</v>
      </c>
      <c r="V34" s="37">
        <f>J34/$J$33</f>
        <v>5.3933959548254112E-2</v>
      </c>
      <c r="W34" s="19">
        <f>K34/$K$33</f>
        <v>4.1840841823846932E-2</v>
      </c>
      <c r="X34" s="96">
        <f>L34/$L$33</f>
        <v>4.9621773100747599E-2</v>
      </c>
      <c r="Y34" s="78">
        <f>M34/$M$33</f>
        <v>4.7285747733817857E-2</v>
      </c>
      <c r="AA34" s="145">
        <f t="shared" ref="AA34:AA46" si="62">(M34-L34)/L34</f>
        <v>8.7963773193246719E-2</v>
      </c>
      <c r="AB34" s="104">
        <f t="shared" ref="AB34:AB46" si="63">(Y34-X34)*100</f>
        <v>-0.23360253669297421</v>
      </c>
    </row>
    <row r="35" spans="1:28" ht="19.5" customHeight="1" x14ac:dyDescent="0.25">
      <c r="A35" s="24"/>
      <c r="B35" s="143" t="s">
        <v>65</v>
      </c>
      <c r="C35" s="10">
        <v>0</v>
      </c>
      <c r="D35" s="11">
        <v>185230</v>
      </c>
      <c r="E35" s="11">
        <v>571795</v>
      </c>
      <c r="F35" s="35">
        <v>836837</v>
      </c>
      <c r="G35" s="35">
        <v>352125</v>
      </c>
      <c r="H35" s="35">
        <v>2152870</v>
      </c>
      <c r="I35" s="35">
        <v>2925856.6659999997</v>
      </c>
      <c r="J35" s="35">
        <v>2786956.3119999999</v>
      </c>
      <c r="K35" s="12">
        <v>3179537.0539999995</v>
      </c>
      <c r="L35" s="35">
        <v>813286.70199999993</v>
      </c>
      <c r="M35" s="12">
        <v>795897.05199999991</v>
      </c>
      <c r="O35" s="77">
        <f>C35/$C$33</f>
        <v>0</v>
      </c>
      <c r="P35" s="18">
        <f>D35/$D$33</f>
        <v>6.4215327851039131E-4</v>
      </c>
      <c r="Q35" s="18">
        <f>E35/$E$33</f>
        <v>1.8213749888345042E-3</v>
      </c>
      <c r="R35" s="18">
        <f t="shared" ref="R35:R37" si="64">F35/$F$33</f>
        <v>2.3823148975127642E-3</v>
      </c>
      <c r="S35" s="18">
        <f t="shared" ref="S35:S37" si="65">G35/$G$33</f>
        <v>1.8826216403343703E-3</v>
      </c>
      <c r="T35" s="18">
        <f t="shared" ref="T35:T37" si="66">H35/$H$33</f>
        <v>1.1473703883084541E-2</v>
      </c>
      <c r="U35" s="37">
        <f t="shared" ref="U35:U37" si="67">I35/$I$33</f>
        <v>9.4323772204801554E-3</v>
      </c>
      <c r="V35" s="37">
        <f t="shared" ref="V35:V37" si="68">J35/$J$33</f>
        <v>8.1394469477861758E-3</v>
      </c>
      <c r="W35" s="19">
        <f t="shared" ref="W35:W37" si="69">K35/$K$33</f>
        <v>6.4767000096536643E-3</v>
      </c>
      <c r="X35" s="96">
        <f t="shared" ref="X35:X37" si="70">L35/$L$33</f>
        <v>7.8132262445682801E-3</v>
      </c>
      <c r="Y35" s="78">
        <f t="shared" ref="Y35:Y37" si="71">M35/$M$33</f>
        <v>6.6971060000019338E-3</v>
      </c>
      <c r="AA35" s="145">
        <f t="shared" si="62"/>
        <v>-2.1381943117028887E-2</v>
      </c>
      <c r="AB35" s="104">
        <f t="shared" si="63"/>
        <v>-0.11161202445663462</v>
      </c>
    </row>
    <row r="36" spans="1:28" ht="19.5" customHeight="1" x14ac:dyDescent="0.25">
      <c r="A36" s="24"/>
      <c r="B36" s="143" t="s">
        <v>66</v>
      </c>
      <c r="C36" s="10">
        <v>232469288</v>
      </c>
      <c r="D36" s="11">
        <v>270523923</v>
      </c>
      <c r="E36" s="11">
        <v>296614887</v>
      </c>
      <c r="F36" s="35">
        <v>326779777</v>
      </c>
      <c r="G36" s="35">
        <v>172858811</v>
      </c>
      <c r="H36" s="35">
        <v>172379523</v>
      </c>
      <c r="I36" s="35">
        <v>287807852.25499988</v>
      </c>
      <c r="J36" s="35">
        <v>319255514.69400036</v>
      </c>
      <c r="K36" s="12">
        <v>464925894.15300083</v>
      </c>
      <c r="L36" s="35">
        <v>97726359.200999886</v>
      </c>
      <c r="M36" s="12">
        <v>111830005.75099999</v>
      </c>
      <c r="O36" s="77">
        <f>C36/$C$33</f>
        <v>0.92420828021912316</v>
      </c>
      <c r="P36" s="18">
        <f>D36/$D$33</f>
        <v>0.93784929044940157</v>
      </c>
      <c r="Q36" s="18">
        <f>E36/$E$33</f>
        <v>0.94482626902608924</v>
      </c>
      <c r="R36" s="18">
        <f t="shared" si="64"/>
        <v>0.930279529888137</v>
      </c>
      <c r="S36" s="18">
        <f t="shared" si="65"/>
        <v>0.924182430418371</v>
      </c>
      <c r="T36" s="18">
        <f t="shared" si="66"/>
        <v>0.91869532410659316</v>
      </c>
      <c r="U36" s="37">
        <f t="shared" si="67"/>
        <v>0.92783500334509528</v>
      </c>
      <c r="V36" s="37">
        <f t="shared" si="68"/>
        <v>0.93240188712365657</v>
      </c>
      <c r="W36" s="19">
        <f t="shared" si="69"/>
        <v>0.94705156505748955</v>
      </c>
      <c r="X36" s="96">
        <f t="shared" si="70"/>
        <v>0.93885483755931276</v>
      </c>
      <c r="Y36" s="78">
        <f t="shared" si="71"/>
        <v>0.94099783459842856</v>
      </c>
      <c r="AA36" s="145">
        <f t="shared" si="62"/>
        <v>0.14431773234273726</v>
      </c>
      <c r="AB36" s="104">
        <f t="shared" si="63"/>
        <v>0.21429970391158015</v>
      </c>
    </row>
    <row r="37" spans="1:28" ht="19.5" customHeight="1" thickBot="1" x14ac:dyDescent="0.3">
      <c r="A37" s="24"/>
      <c r="B37" t="s">
        <v>67</v>
      </c>
      <c r="C37" s="10">
        <v>1513049</v>
      </c>
      <c r="D37" s="11">
        <v>1892950</v>
      </c>
      <c r="E37" s="11">
        <v>2210312</v>
      </c>
      <c r="F37" s="35">
        <v>2357702</v>
      </c>
      <c r="G37" s="35">
        <v>2079943</v>
      </c>
      <c r="H37" s="35">
        <v>1471215</v>
      </c>
      <c r="I37" s="35">
        <v>2057417.7589999991</v>
      </c>
      <c r="J37" s="35">
        <v>1891666.0330000003</v>
      </c>
      <c r="K37" s="12">
        <v>2273394.8170000003</v>
      </c>
      <c r="L37" s="35">
        <v>386194.66700000002</v>
      </c>
      <c r="M37" s="12">
        <v>596504.723</v>
      </c>
      <c r="O37" s="77">
        <f>C37/$C$33</f>
        <v>6.0152995959503438E-3</v>
      </c>
      <c r="P37" s="18">
        <f>D37/$D$33</f>
        <v>6.562457747428847E-3</v>
      </c>
      <c r="Q37" s="18">
        <f>E37/$E$33</f>
        <v>7.0406474249001313E-3</v>
      </c>
      <c r="R37" s="18">
        <f t="shared" si="64"/>
        <v>6.7119266936041767E-3</v>
      </c>
      <c r="S37" s="18">
        <f t="shared" si="65"/>
        <v>1.1120328583491632E-2</v>
      </c>
      <c r="T37" s="18">
        <f t="shared" si="66"/>
        <v>7.8408288741782951E-3</v>
      </c>
      <c r="U37" s="37">
        <f t="shared" si="67"/>
        <v>6.6327037234991219E-3</v>
      </c>
      <c r="V37" s="37">
        <f t="shared" si="68"/>
        <v>5.5247063803031864E-3</v>
      </c>
      <c r="W37" s="19">
        <f t="shared" si="69"/>
        <v>4.6308931090099804E-3</v>
      </c>
      <c r="X37" s="96">
        <f t="shared" si="70"/>
        <v>3.7101630953713881E-3</v>
      </c>
      <c r="Y37" s="78">
        <f t="shared" si="71"/>
        <v>5.0193116677517127E-3</v>
      </c>
      <c r="AA37" s="145">
        <f t="shared" si="62"/>
        <v>0.54457006782022699</v>
      </c>
      <c r="AB37" s="104">
        <f t="shared" si="63"/>
        <v>0.13091485723803245</v>
      </c>
    </row>
    <row r="38" spans="1:28" ht="19.5" customHeight="1" thickBot="1" x14ac:dyDescent="0.3">
      <c r="A38" s="5" t="s">
        <v>35</v>
      </c>
      <c r="B38" s="6"/>
      <c r="C38" s="13">
        <f>SUM(C39:C44)</f>
        <v>270476629</v>
      </c>
      <c r="D38" s="14">
        <f>SUM(D39:D44)</f>
        <v>289277021</v>
      </c>
      <c r="E38" s="14">
        <f>SUM(E39:E44)</f>
        <v>309420015</v>
      </c>
      <c r="F38" s="14">
        <f>SUM(F39:F44)</f>
        <v>332265767</v>
      </c>
      <c r="G38" s="14">
        <f>SUM(G39:G44)</f>
        <v>351207615</v>
      </c>
      <c r="H38" s="14">
        <v>392280229</v>
      </c>
      <c r="I38" s="14">
        <v>402787974.53699982</v>
      </c>
      <c r="J38" s="36">
        <v>412161032.13600045</v>
      </c>
      <c r="K38" s="15">
        <v>419346894.48100036</v>
      </c>
      <c r="L38" s="378">
        <v>67295200.669999972</v>
      </c>
      <c r="M38" s="14">
        <v>67254195.103999943</v>
      </c>
      <c r="N38" s="1"/>
      <c r="O38" s="134">
        <f t="shared" ref="O38:V38" si="72">C38/C45</f>
        <v>0.5181444670562475</v>
      </c>
      <c r="P38" s="21">
        <f t="shared" si="72"/>
        <v>0.50071455721853186</v>
      </c>
      <c r="Q38" s="21">
        <f t="shared" si="72"/>
        <v>0.49637776198408973</v>
      </c>
      <c r="R38" s="21">
        <f t="shared" si="72"/>
        <v>0.48609820994288394</v>
      </c>
      <c r="S38" s="21">
        <f t="shared" si="72"/>
        <v>0.6525022989338719</v>
      </c>
      <c r="T38" s="21">
        <f t="shared" si="72"/>
        <v>0.67644392957851029</v>
      </c>
      <c r="U38" s="21">
        <f t="shared" si="72"/>
        <v>0.56493515551474882</v>
      </c>
      <c r="V38" s="21">
        <f t="shared" si="72"/>
        <v>0.54622537497849022</v>
      </c>
      <c r="W38" s="22">
        <f>K38/K45</f>
        <v>0.46068600116708569</v>
      </c>
      <c r="X38" s="20">
        <f>L38/L45</f>
        <v>0.39265233674024436</v>
      </c>
      <c r="Y38" s="234">
        <f>M38/M45</f>
        <v>0.36139491025304993</v>
      </c>
      <c r="Z38" s="1"/>
      <c r="AA38" s="64">
        <f t="shared" si="62"/>
        <v>-6.0933863918633977E-4</v>
      </c>
      <c r="AB38" s="101">
        <f t="shared" si="63"/>
        <v>-3.1257426487194429</v>
      </c>
    </row>
    <row r="39" spans="1:28" ht="19.5" customHeight="1" x14ac:dyDescent="0.25">
      <c r="A39" s="24"/>
      <c r="B39" t="s">
        <v>64</v>
      </c>
      <c r="C39" s="10">
        <v>17086626</v>
      </c>
      <c r="D39" s="11">
        <v>16108422</v>
      </c>
      <c r="E39" s="11">
        <v>16184808</v>
      </c>
      <c r="F39" s="35">
        <v>19120692</v>
      </c>
      <c r="G39" s="35">
        <v>20576507</v>
      </c>
      <c r="H39" s="35">
        <v>19983787</v>
      </c>
      <c r="I39" s="35">
        <v>18605490.778000005</v>
      </c>
      <c r="J39" s="35">
        <v>18255535.940000027</v>
      </c>
      <c r="K39" s="12">
        <v>18578937.259000022</v>
      </c>
      <c r="L39" s="35">
        <v>3686413.2170000006</v>
      </c>
      <c r="M39" s="12">
        <v>3695617.7380000004</v>
      </c>
      <c r="O39" s="77">
        <f>C39/$C$38</f>
        <v>6.3172282437755467E-2</v>
      </c>
      <c r="P39" s="18">
        <f>D39/$D$38</f>
        <v>5.568510745967617E-2</v>
      </c>
      <c r="Q39" s="18">
        <f>E39/$E$38</f>
        <v>5.2306920093711455E-2</v>
      </c>
      <c r="R39" s="18">
        <f>F39/$F$38</f>
        <v>5.7546379732823935E-2</v>
      </c>
      <c r="S39" s="18">
        <f>G39/$G$38</f>
        <v>5.8587872589266038E-2</v>
      </c>
      <c r="T39" s="18">
        <f>H39/$H$38</f>
        <v>5.0942631115880176E-2</v>
      </c>
      <c r="U39" s="37">
        <f>I39/$I$38</f>
        <v>4.619177322606715E-2</v>
      </c>
      <c r="V39" s="37">
        <f>J39/$J$38</f>
        <v>4.4292241421736982E-2</v>
      </c>
      <c r="W39" s="19">
        <f>K39/$K$38</f>
        <v>4.4304458918180425E-2</v>
      </c>
      <c r="X39" s="96">
        <f>L39/$L$38</f>
        <v>5.4779734368834335E-2</v>
      </c>
      <c r="Y39" s="78">
        <f>M39/$M$38</f>
        <v>5.4949995792607495E-2</v>
      </c>
      <c r="AA39" s="145">
        <f t="shared" si="62"/>
        <v>2.4968771698063589E-3</v>
      </c>
      <c r="AB39" s="104">
        <f t="shared" si="63"/>
        <v>1.7026142377316034E-2</v>
      </c>
    </row>
    <row r="40" spans="1:28" ht="19.5" customHeight="1" x14ac:dyDescent="0.25">
      <c r="A40" s="24"/>
      <c r="B40" t="s">
        <v>66</v>
      </c>
      <c r="C40" s="10">
        <v>253050257</v>
      </c>
      <c r="D40" s="11">
        <v>272771335</v>
      </c>
      <c r="E40" s="11">
        <v>292878441</v>
      </c>
      <c r="F40" s="35">
        <v>312581989</v>
      </c>
      <c r="G40" s="35">
        <v>330014523</v>
      </c>
      <c r="H40" s="35">
        <v>371649235</v>
      </c>
      <c r="I40" s="35">
        <v>383508204.57399982</v>
      </c>
      <c r="J40" s="35">
        <v>393414808.17900038</v>
      </c>
      <c r="K40" s="12">
        <v>400354668.74500036</v>
      </c>
      <c r="L40" s="35">
        <v>63510468.116999969</v>
      </c>
      <c r="M40" s="12">
        <v>63486273.545999952</v>
      </c>
      <c r="O40" s="77">
        <f>C40/$C$38</f>
        <v>0.93557161642975073</v>
      </c>
      <c r="P40" s="18">
        <f>D40/$D$38</f>
        <v>0.9429415929998809</v>
      </c>
      <c r="Q40" s="18">
        <f>E40/$E$38</f>
        <v>0.94654006464320029</v>
      </c>
      <c r="R40" s="18">
        <f t="shared" ref="R40:R41" si="73">F40/$F$38</f>
        <v>0.94075893469940286</v>
      </c>
      <c r="S40" s="18">
        <f t="shared" ref="S40:S44" si="74">G40/$G$38</f>
        <v>0.9396565134272501</v>
      </c>
      <c r="T40" s="18">
        <f t="shared" ref="T40:T41" si="75">H40/$H$38</f>
        <v>0.94740751005322776</v>
      </c>
      <c r="U40" s="37">
        <f t="shared" ref="U40:U44" si="76">I40/$I$38</f>
        <v>0.95213419669452182</v>
      </c>
      <c r="V40" s="37">
        <f t="shared" ref="V40:V44" si="77">J40/$J$38</f>
        <v>0.9545172335680332</v>
      </c>
      <c r="W40" s="19">
        <f t="shared" ref="W40:W41" si="78">K40/$K$38</f>
        <v>0.95470998835103926</v>
      </c>
      <c r="X40" s="96">
        <f t="shared" ref="X40:X41" si="79">L40/$L$38</f>
        <v>0.94375925006064765</v>
      </c>
      <c r="Y40" s="78">
        <f t="shared" ref="Y40:Y41" si="80">M40/$M$38</f>
        <v>0.94397492153205631</v>
      </c>
      <c r="AA40" s="145">
        <f t="shared" ref="AA40:AA43" si="81">(M40-L40)/L40</f>
        <v>-3.8095406501248918E-4</v>
      </c>
      <c r="AB40" s="104">
        <f t="shared" ref="AB40:AB44" si="82">(Y40-X40)*100</f>
        <v>2.1567147140866272E-2</v>
      </c>
    </row>
    <row r="41" spans="1:28" ht="19.5" customHeight="1" x14ac:dyDescent="0.25">
      <c r="A41" s="24"/>
      <c r="B41" t="s">
        <v>67</v>
      </c>
      <c r="C41" s="10">
        <v>339746</v>
      </c>
      <c r="D41" s="11">
        <v>396848</v>
      </c>
      <c r="E41" s="11">
        <v>356312</v>
      </c>
      <c r="F41" s="35">
        <v>562831</v>
      </c>
      <c r="G41" s="35">
        <v>616585</v>
      </c>
      <c r="H41" s="35">
        <v>576778</v>
      </c>
      <c r="I41" s="35">
        <v>464053.06699999986</v>
      </c>
      <c r="J41" s="35">
        <v>420789.30900000007</v>
      </c>
      <c r="K41" s="12">
        <v>402259.92399999994</v>
      </c>
      <c r="L41" s="35">
        <v>96124.315000000002</v>
      </c>
      <c r="M41" s="12">
        <v>71482.735000000001</v>
      </c>
      <c r="O41" s="77">
        <f>C41/$C$38</f>
        <v>1.2561011324937802E-3</v>
      </c>
      <c r="P41" s="18">
        <f>D41/$D$38</f>
        <v>1.3718614725363892E-3</v>
      </c>
      <c r="Q41" s="18">
        <f>E41/$E$38</f>
        <v>1.1515480018317497E-3</v>
      </c>
      <c r="R41" s="18">
        <f t="shared" si="73"/>
        <v>1.693918109836455E-3</v>
      </c>
      <c r="S41" s="18">
        <f t="shared" si="74"/>
        <v>1.7556139834838148E-3</v>
      </c>
      <c r="T41" s="18">
        <f t="shared" si="75"/>
        <v>1.470321360498645E-3</v>
      </c>
      <c r="U41" s="37">
        <f t="shared" si="76"/>
        <v>1.1521025858168272E-3</v>
      </c>
      <c r="V41" s="37">
        <f t="shared" si="77"/>
        <v>1.0209342373277844E-3</v>
      </c>
      <c r="W41" s="19">
        <f t="shared" si="78"/>
        <v>9.5925337541333667E-4</v>
      </c>
      <c r="X41" s="96">
        <f t="shared" si="79"/>
        <v>1.4283977764086226E-3</v>
      </c>
      <c r="Y41" s="78">
        <f t="shared" si="80"/>
        <v>1.0628739945435547E-3</v>
      </c>
      <c r="AA41" s="145">
        <f t="shared" si="81"/>
        <v>-0.25635116359476789</v>
      </c>
      <c r="AB41" s="104">
        <f t="shared" si="82"/>
        <v>-3.6552378186506793E-2</v>
      </c>
    </row>
    <row r="42" spans="1:28" ht="19.5" customHeight="1" x14ac:dyDescent="0.25">
      <c r="A42" s="24"/>
      <c r="B42" t="s">
        <v>81</v>
      </c>
      <c r="C42" s="10">
        <v>0</v>
      </c>
      <c r="D42" s="11">
        <v>0</v>
      </c>
      <c r="E42" s="11">
        <v>0</v>
      </c>
      <c r="F42" s="35">
        <v>0</v>
      </c>
      <c r="G42" s="35">
        <v>0</v>
      </c>
      <c r="H42" s="35">
        <v>31630</v>
      </c>
      <c r="I42" s="35">
        <v>100819.151</v>
      </c>
      <c r="J42" s="35">
        <v>17454.620999999996</v>
      </c>
      <c r="K42" s="12">
        <v>8797.1910000000007</v>
      </c>
      <c r="L42" s="35">
        <v>1763.9430000000002</v>
      </c>
      <c r="M42" s="12">
        <v>716.02099999999984</v>
      </c>
      <c r="O42" s="77">
        <f t="shared" ref="O42:O44" si="83">C42/$C$38</f>
        <v>0</v>
      </c>
      <c r="P42" s="18">
        <f t="shared" ref="P42:P44" si="84">D42/$D$38</f>
        <v>0</v>
      </c>
      <c r="Q42" s="18">
        <f t="shared" ref="Q42:Q44" si="85">E42/$E$38</f>
        <v>0</v>
      </c>
      <c r="R42" s="18">
        <f t="shared" ref="R42:R44" si="86">F42/$F$38</f>
        <v>0</v>
      </c>
      <c r="S42" s="18">
        <f t="shared" si="74"/>
        <v>0</v>
      </c>
      <c r="T42" s="18">
        <f t="shared" ref="T42:T44" si="87">H42/$H$38</f>
        <v>8.0631134739140778E-5</v>
      </c>
      <c r="U42" s="37">
        <f t="shared" si="76"/>
        <v>2.5030327957504308E-4</v>
      </c>
      <c r="V42" s="37">
        <f t="shared" si="77"/>
        <v>4.2349032633052284E-5</v>
      </c>
      <c r="W42" s="19">
        <f t="shared" ref="W42:W44" si="88">K42/$K$38</f>
        <v>2.0978314411718105E-5</v>
      </c>
      <c r="X42" s="96">
        <f t="shared" ref="X42:X44" si="89">L42/$L$38</f>
        <v>2.6212017832444945E-5</v>
      </c>
      <c r="Y42" s="78">
        <f t="shared" ref="Y42:Y44" si="90">M42/$M$38</f>
        <v>1.0646488280660645E-5</v>
      </c>
      <c r="AA42" s="145">
        <f t="shared" si="81"/>
        <v>-0.59407928714249858</v>
      </c>
      <c r="AB42" s="104">
        <f t="shared" si="82"/>
        <v>-1.5565529551784299E-3</v>
      </c>
    </row>
    <row r="43" spans="1:28" ht="19.5" customHeight="1" x14ac:dyDescent="0.25">
      <c r="A43" s="24"/>
      <c r="B43" t="s">
        <v>82</v>
      </c>
      <c r="C43" s="10">
        <v>0</v>
      </c>
      <c r="D43" s="11">
        <v>0</v>
      </c>
      <c r="E43" s="11">
        <v>0</v>
      </c>
      <c r="F43" s="35">
        <v>0</v>
      </c>
      <c r="G43" s="35">
        <v>0</v>
      </c>
      <c r="H43" s="35">
        <v>38799</v>
      </c>
      <c r="I43" s="35">
        <v>109406.967</v>
      </c>
      <c r="J43" s="35">
        <v>52444.087000000007</v>
      </c>
      <c r="K43" s="12">
        <v>2231.3620000000001</v>
      </c>
      <c r="L43" s="35">
        <v>431.07799999999997</v>
      </c>
      <c r="M43" s="12">
        <v>105.06400000000002</v>
      </c>
      <c r="O43" s="77">
        <f t="shared" si="83"/>
        <v>0</v>
      </c>
      <c r="P43" s="18">
        <f t="shared" si="84"/>
        <v>0</v>
      </c>
      <c r="Q43" s="18">
        <f t="shared" si="85"/>
        <v>0</v>
      </c>
      <c r="R43" s="18">
        <f t="shared" si="86"/>
        <v>0</v>
      </c>
      <c r="S43" s="18">
        <f t="shared" si="74"/>
        <v>0</v>
      </c>
      <c r="T43" s="18">
        <f t="shared" si="87"/>
        <v>9.8906335654249856E-5</v>
      </c>
      <c r="U43" s="37">
        <f t="shared" si="76"/>
        <v>2.7162421401920469E-4</v>
      </c>
      <c r="V43" s="37">
        <f t="shared" si="77"/>
        <v>1.2724174026887403E-4</v>
      </c>
      <c r="W43" s="19">
        <f t="shared" si="88"/>
        <v>5.3210409552731241E-6</v>
      </c>
      <c r="X43" s="96">
        <f t="shared" si="89"/>
        <v>6.4057762768834931E-6</v>
      </c>
      <c r="Y43" s="78">
        <f t="shared" si="90"/>
        <v>1.5621925121181228E-6</v>
      </c>
      <c r="AA43" s="145">
        <f t="shared" si="81"/>
        <v>-0.75627612636228236</v>
      </c>
      <c r="AB43" s="104">
        <f t="shared" si="82"/>
        <v>-4.8435837647653701E-4</v>
      </c>
    </row>
    <row r="44" spans="1:28" ht="19.5" customHeight="1" thickBot="1" x14ac:dyDescent="0.3">
      <c r="A44" s="24"/>
      <c r="B44" t="s">
        <v>69</v>
      </c>
      <c r="C44" s="10">
        <v>0</v>
      </c>
      <c r="D44" s="11">
        <v>416</v>
      </c>
      <c r="E44" s="11">
        <v>454</v>
      </c>
      <c r="F44" s="35">
        <v>255</v>
      </c>
      <c r="G44" s="35">
        <v>0</v>
      </c>
      <c r="H44" s="35">
        <v>0</v>
      </c>
      <c r="I44" s="35">
        <v>0</v>
      </c>
      <c r="J44" s="35">
        <v>0</v>
      </c>
      <c r="K44" s="12"/>
      <c r="L44" s="10"/>
      <c r="M44" s="161"/>
      <c r="O44" s="77">
        <f t="shared" si="83"/>
        <v>0</v>
      </c>
      <c r="P44" s="18">
        <f t="shared" si="84"/>
        <v>1.4380679065413909E-6</v>
      </c>
      <c r="Q44" s="18">
        <f t="shared" si="85"/>
        <v>1.4672612565156783E-6</v>
      </c>
      <c r="R44" s="18">
        <f t="shared" si="86"/>
        <v>7.6745793676662458E-7</v>
      </c>
      <c r="S44" s="18">
        <f t="shared" si="74"/>
        <v>0</v>
      </c>
      <c r="T44" s="18">
        <f t="shared" si="87"/>
        <v>0</v>
      </c>
      <c r="U44" s="37">
        <f t="shared" si="76"/>
        <v>0</v>
      </c>
      <c r="V44" s="37">
        <f t="shared" si="77"/>
        <v>0</v>
      </c>
      <c r="W44" s="19">
        <f t="shared" si="88"/>
        <v>0</v>
      </c>
      <c r="X44" s="96">
        <f t="shared" si="89"/>
        <v>0</v>
      </c>
      <c r="Y44" s="78">
        <f t="shared" si="90"/>
        <v>0</v>
      </c>
      <c r="AA44" s="145"/>
      <c r="AB44" s="104">
        <f t="shared" si="82"/>
        <v>0</v>
      </c>
    </row>
    <row r="45" spans="1:28" ht="19.5" customHeight="1" thickBot="1" x14ac:dyDescent="0.3">
      <c r="A45" s="74" t="s">
        <v>20</v>
      </c>
      <c r="B45" s="100"/>
      <c r="C45" s="142">
        <f t="shared" ref="C45:M45" si="91">C33+C38</f>
        <v>522010069</v>
      </c>
      <c r="D45" s="84">
        <f t="shared" si="91"/>
        <v>577728402</v>
      </c>
      <c r="E45" s="84">
        <f t="shared" si="91"/>
        <v>623355917</v>
      </c>
      <c r="F45" s="84">
        <f t="shared" si="91"/>
        <v>683536290</v>
      </c>
      <c r="G45" s="84">
        <f t="shared" si="91"/>
        <v>538247322</v>
      </c>
      <c r="H45" s="84">
        <f t="shared" si="91"/>
        <v>579915366</v>
      </c>
      <c r="I45" s="84">
        <f t="shared" si="91"/>
        <v>712980898.08199978</v>
      </c>
      <c r="J45" s="84">
        <f t="shared" si="91"/>
        <v>754562221.04700089</v>
      </c>
      <c r="K45" s="167">
        <f t="shared" si="91"/>
        <v>910266197.40700114</v>
      </c>
      <c r="L45" s="190">
        <f t="shared" si="91"/>
        <v>171386222.29699987</v>
      </c>
      <c r="M45" s="144">
        <f t="shared" si="91"/>
        <v>186096132.50199991</v>
      </c>
      <c r="O45" s="146">
        <f t="shared" ref="O45:Y45" si="92">O33+O38</f>
        <v>1</v>
      </c>
      <c r="P45" s="149">
        <f t="shared" si="92"/>
        <v>1</v>
      </c>
      <c r="Q45" s="149">
        <f t="shared" si="92"/>
        <v>1</v>
      </c>
      <c r="R45" s="149">
        <f t="shared" si="92"/>
        <v>1</v>
      </c>
      <c r="S45" s="149">
        <f t="shared" si="92"/>
        <v>1</v>
      </c>
      <c r="T45" s="149">
        <f t="shared" si="92"/>
        <v>1</v>
      </c>
      <c r="U45" s="149">
        <f t="shared" si="92"/>
        <v>1</v>
      </c>
      <c r="V45" s="149">
        <f t="shared" si="92"/>
        <v>1</v>
      </c>
      <c r="W45" s="150">
        <f t="shared" si="92"/>
        <v>1</v>
      </c>
      <c r="X45" s="242">
        <f t="shared" si="92"/>
        <v>0.99999999999999989</v>
      </c>
      <c r="Y45" s="177">
        <f t="shared" si="92"/>
        <v>1</v>
      </c>
      <c r="AA45" s="238">
        <f t="shared" si="62"/>
        <v>8.5829012436652211E-2</v>
      </c>
      <c r="AB45" s="155">
        <f t="shared" si="63"/>
        <v>1.1102230246251565E-14</v>
      </c>
    </row>
    <row r="46" spans="1:28" ht="19.5" customHeight="1" x14ac:dyDescent="0.25">
      <c r="A46" s="24"/>
      <c r="B46" t="s">
        <v>64</v>
      </c>
      <c r="C46" s="76">
        <f>C34+C39</f>
        <v>34637729</v>
      </c>
      <c r="D46" s="315">
        <f t="shared" ref="D46:M46" si="93">D34+D39</f>
        <v>31957700</v>
      </c>
      <c r="E46" s="315">
        <f t="shared" si="93"/>
        <v>30723716</v>
      </c>
      <c r="F46" s="315">
        <f t="shared" si="93"/>
        <v>40416899</v>
      </c>
      <c r="G46" s="315">
        <f t="shared" si="93"/>
        <v>32325335</v>
      </c>
      <c r="H46" s="315">
        <f t="shared" si="93"/>
        <v>31615316</v>
      </c>
      <c r="I46" s="315">
        <f t="shared" si="93"/>
        <v>36007287.642999999</v>
      </c>
      <c r="J46" s="315">
        <f t="shared" ref="J46" si="94">J34+J39</f>
        <v>36722587.812000036</v>
      </c>
      <c r="K46" s="415">
        <f t="shared" si="93"/>
        <v>39119414.161000013</v>
      </c>
      <c r="L46" s="314">
        <f t="shared" si="93"/>
        <v>8851594.2740000002</v>
      </c>
      <c r="M46" s="248">
        <f t="shared" si="93"/>
        <v>9315147.6100000013</v>
      </c>
      <c r="N46" s="2"/>
      <c r="O46" s="77">
        <f>C46/$C$45</f>
        <v>6.6354522751552514E-2</v>
      </c>
      <c r="P46" s="18">
        <f>D46/$D$45</f>
        <v>5.5316131056336745E-2</v>
      </c>
      <c r="Q46" s="18">
        <f>E46/$E$45</f>
        <v>4.9287598243813575E-2</v>
      </c>
      <c r="R46" s="18">
        <f>F46/$F$45</f>
        <v>5.9129119538042375E-2</v>
      </c>
      <c r="S46" s="18">
        <f>G46/$G$45</f>
        <v>6.0056657374321316E-2</v>
      </c>
      <c r="T46" s="18">
        <f>H46/$H$45</f>
        <v>5.4517120693090927E-2</v>
      </c>
      <c r="U46" s="37">
        <f>I46/$I$45</f>
        <v>5.0502457695379671E-2</v>
      </c>
      <c r="V46" s="37">
        <f>J46/$J$45</f>
        <v>4.8667408449160385E-2</v>
      </c>
      <c r="W46" s="19">
        <f>K46/$K$45</f>
        <v>4.29757957314423E-2</v>
      </c>
      <c r="X46" s="96">
        <f>L46/$L$45</f>
        <v>5.1647058645477528E-2</v>
      </c>
      <c r="Y46" s="78">
        <f>M46/$M$45</f>
        <v>5.0055567973181253E-2</v>
      </c>
      <c r="AA46" s="107">
        <f t="shared" si="62"/>
        <v>5.2369473978445595E-2</v>
      </c>
      <c r="AB46" s="108">
        <f t="shared" si="63"/>
        <v>-0.15914906722962752</v>
      </c>
    </row>
    <row r="47" spans="1:28" ht="19.5" customHeight="1" x14ac:dyDescent="0.25">
      <c r="A47" s="24"/>
      <c r="B47" t="s">
        <v>65</v>
      </c>
      <c r="C47" s="76">
        <f>C35</f>
        <v>0</v>
      </c>
      <c r="D47" s="11">
        <f t="shared" ref="D47:M47" si="95">D35</f>
        <v>185230</v>
      </c>
      <c r="E47" s="11">
        <f t="shared" si="95"/>
        <v>571795</v>
      </c>
      <c r="F47" s="11">
        <f t="shared" si="95"/>
        <v>836837</v>
      </c>
      <c r="G47" s="11">
        <f t="shared" si="95"/>
        <v>352125</v>
      </c>
      <c r="H47" s="11">
        <f t="shared" si="95"/>
        <v>2152870</v>
      </c>
      <c r="I47" s="11">
        <f t="shared" si="95"/>
        <v>2925856.6659999997</v>
      </c>
      <c r="J47" s="11">
        <f t="shared" ref="J47" si="96">J35</f>
        <v>2786956.3119999999</v>
      </c>
      <c r="K47" s="35">
        <f t="shared" si="95"/>
        <v>3179537.0539999995</v>
      </c>
      <c r="L47" s="10">
        <f t="shared" si="95"/>
        <v>813286.70199999993</v>
      </c>
      <c r="M47" s="12">
        <f t="shared" si="95"/>
        <v>795897.05199999991</v>
      </c>
      <c r="N47" s="2"/>
      <c r="O47" s="77">
        <f t="shared" ref="O47:O52" si="97">C47/$C$45</f>
        <v>0</v>
      </c>
      <c r="P47" s="18">
        <f t="shared" ref="P47:P52" si="98">D47/$D$45</f>
        <v>3.2061778399463211E-4</v>
      </c>
      <c r="Q47" s="18">
        <f t="shared" ref="Q47:Q52" si="99">E47/$E$45</f>
        <v>9.172849481430365E-4</v>
      </c>
      <c r="R47" s="18">
        <f t="shared" ref="R47:R52" si="100">F47/$F$45</f>
        <v>1.2242758903115445E-3</v>
      </c>
      <c r="S47" s="18">
        <f t="shared" ref="S47:S52" si="101">G47/$G$45</f>
        <v>6.5420669199353675E-4</v>
      </c>
      <c r="T47" s="18">
        <f t="shared" ref="T47:T52" si="102">H47/$H$45</f>
        <v>3.7123865415906224E-3</v>
      </c>
      <c r="U47" s="37">
        <f t="shared" ref="U47:U52" si="103">I47/$I$45</f>
        <v>4.1036957285544243E-3</v>
      </c>
      <c r="V47" s="37">
        <f t="shared" ref="V47:V52" si="104">J47/$J$45</f>
        <v>3.6934744866141439E-3</v>
      </c>
      <c r="W47" s="19">
        <f t="shared" ref="W47:W52" si="105">K47/$K$45</f>
        <v>3.4929749814474925E-3</v>
      </c>
      <c r="X47" s="96">
        <f t="shared" ref="X47:X52" si="106">L47/$L$45</f>
        <v>4.7453447021583404E-3</v>
      </c>
      <c r="Y47" s="78">
        <f t="shared" ref="Y47:Y52" si="107">M47/$M$45</f>
        <v>4.276805978176073E-3</v>
      </c>
      <c r="AA47" s="145">
        <f t="shared" ref="AA47:AA49" si="108">(M47-L47)/L47</f>
        <v>-2.1381943117028887E-2</v>
      </c>
      <c r="AB47" s="104">
        <f t="shared" ref="AB47:AB49" si="109">(Y47-X47)*100</f>
        <v>-4.6853872398226748E-2</v>
      </c>
    </row>
    <row r="48" spans="1:28" ht="19.5" customHeight="1" x14ac:dyDescent="0.25">
      <c r="A48" s="24"/>
      <c r="B48" t="s">
        <v>66</v>
      </c>
      <c r="C48" s="76">
        <f>C36+C40</f>
        <v>485519545</v>
      </c>
      <c r="D48" s="11">
        <f t="shared" ref="D48:M48" si="110">D36+D40</f>
        <v>543295258</v>
      </c>
      <c r="E48" s="11">
        <f t="shared" si="110"/>
        <v>589493328</v>
      </c>
      <c r="F48" s="11">
        <f t="shared" si="110"/>
        <v>639361766</v>
      </c>
      <c r="G48" s="11">
        <f t="shared" si="110"/>
        <v>502873334</v>
      </c>
      <c r="H48" s="11">
        <f t="shared" si="110"/>
        <v>544028758</v>
      </c>
      <c r="I48" s="11">
        <f t="shared" si="110"/>
        <v>671316056.82899976</v>
      </c>
      <c r="J48" s="11">
        <f t="shared" ref="J48" si="111">J36+J40</f>
        <v>712670322.87300074</v>
      </c>
      <c r="K48" s="35">
        <f t="shared" si="110"/>
        <v>865280562.89800119</v>
      </c>
      <c r="L48" s="10">
        <f t="shared" si="110"/>
        <v>161236827.31799984</v>
      </c>
      <c r="M48" s="12">
        <f t="shared" si="110"/>
        <v>175316279.29699993</v>
      </c>
      <c r="N48" s="2"/>
      <c r="O48" s="77">
        <f t="shared" si="97"/>
        <v>0.93009613000395974</v>
      </c>
      <c r="P48" s="18">
        <f t="shared" si="98"/>
        <v>0.94039908046618759</v>
      </c>
      <c r="Q48" s="18">
        <f t="shared" si="99"/>
        <v>0.94567695905900895</v>
      </c>
      <c r="R48" s="18">
        <f t="shared" si="100"/>
        <v>0.93537354980816012</v>
      </c>
      <c r="S48" s="18">
        <f t="shared" si="101"/>
        <v>0.93427930515555824</v>
      </c>
      <c r="T48" s="18">
        <f t="shared" si="102"/>
        <v>0.9381175079951235</v>
      </c>
      <c r="U48" s="37">
        <f t="shared" si="103"/>
        <v>0.94156247191883646</v>
      </c>
      <c r="V48" s="37">
        <f t="shared" si="104"/>
        <v>0.94448185052801537</v>
      </c>
      <c r="W48" s="19">
        <f t="shared" si="105"/>
        <v>0.95057969345983984</v>
      </c>
      <c r="X48" s="96">
        <f t="shared" si="106"/>
        <v>0.94078056658829978</v>
      </c>
      <c r="Y48" s="78">
        <f t="shared" si="107"/>
        <v>0.94207373866362254</v>
      </c>
      <c r="AA48" s="145">
        <f t="shared" si="108"/>
        <v>8.7321564267894253E-2</v>
      </c>
      <c r="AB48" s="104">
        <f t="shared" si="109"/>
        <v>0.12931720753227571</v>
      </c>
    </row>
    <row r="49" spans="1:28" ht="19.5" customHeight="1" x14ac:dyDescent="0.25">
      <c r="A49" s="24"/>
      <c r="B49" t="s">
        <v>67</v>
      </c>
      <c r="C49" s="76">
        <f>C37+C41</f>
        <v>1852795</v>
      </c>
      <c r="D49" s="11">
        <f t="shared" ref="D49:M49" si="112">D37+D41</f>
        <v>2289798</v>
      </c>
      <c r="E49" s="11">
        <f t="shared" si="112"/>
        <v>2566624</v>
      </c>
      <c r="F49" s="11">
        <f t="shared" si="112"/>
        <v>2920533</v>
      </c>
      <c r="G49" s="11">
        <f t="shared" si="112"/>
        <v>2696528</v>
      </c>
      <c r="H49" s="11">
        <f t="shared" si="112"/>
        <v>2047993</v>
      </c>
      <c r="I49" s="11">
        <f t="shared" si="112"/>
        <v>2521470.825999999</v>
      </c>
      <c r="J49" s="11">
        <f t="shared" ref="J49" si="113">J37+J41</f>
        <v>2312455.3420000002</v>
      </c>
      <c r="K49" s="35">
        <f t="shared" si="112"/>
        <v>2675654.7410000004</v>
      </c>
      <c r="L49" s="10">
        <f t="shared" si="112"/>
        <v>482318.98200000002</v>
      </c>
      <c r="M49" s="12">
        <f t="shared" si="112"/>
        <v>667987.45799999998</v>
      </c>
      <c r="N49" s="2"/>
      <c r="O49" s="77">
        <f t="shared" si="97"/>
        <v>3.5493472444877304E-3</v>
      </c>
      <c r="P49" s="18">
        <f t="shared" si="98"/>
        <v>3.9634506319459091E-3</v>
      </c>
      <c r="Q49" s="18">
        <f t="shared" si="99"/>
        <v>4.1174294331756539E-3</v>
      </c>
      <c r="R49" s="18">
        <f t="shared" si="100"/>
        <v>4.2726817035566612E-3</v>
      </c>
      <c r="S49" s="18">
        <f t="shared" si="101"/>
        <v>5.0098307781269369E-3</v>
      </c>
      <c r="T49" s="18">
        <f t="shared" si="102"/>
        <v>3.5315377382154072E-3</v>
      </c>
      <c r="U49" s="37">
        <f t="shared" si="103"/>
        <v>3.5365194674682647E-3</v>
      </c>
      <c r="V49" s="37">
        <f t="shared" si="104"/>
        <v>3.0646317526887685E-3</v>
      </c>
      <c r="W49" s="19">
        <f t="shared" si="105"/>
        <v>2.9394200824131591E-3</v>
      </c>
      <c r="X49" s="96">
        <f t="shared" si="106"/>
        <v>2.8142226109878089E-3</v>
      </c>
      <c r="Y49" s="78">
        <f t="shared" si="107"/>
        <v>3.5894752299208653E-3</v>
      </c>
      <c r="AA49" s="145">
        <f t="shared" si="108"/>
        <v>0.38494955191292879</v>
      </c>
      <c r="AB49" s="104">
        <f t="shared" si="109"/>
        <v>7.7525261893305636E-2</v>
      </c>
    </row>
    <row r="50" spans="1:28" ht="19.5" customHeight="1" x14ac:dyDescent="0.25">
      <c r="A50" s="24"/>
      <c r="B50" t="s">
        <v>81</v>
      </c>
      <c r="C50" s="76">
        <f>C42</f>
        <v>0</v>
      </c>
      <c r="D50" s="11">
        <f t="shared" ref="D50:M50" si="114">D42</f>
        <v>0</v>
      </c>
      <c r="E50" s="11">
        <f t="shared" si="114"/>
        <v>0</v>
      </c>
      <c r="F50" s="11">
        <f t="shared" si="114"/>
        <v>0</v>
      </c>
      <c r="G50" s="11">
        <f t="shared" si="114"/>
        <v>0</v>
      </c>
      <c r="H50" s="11">
        <f t="shared" si="114"/>
        <v>31630</v>
      </c>
      <c r="I50" s="11">
        <f t="shared" si="114"/>
        <v>100819.151</v>
      </c>
      <c r="J50" s="11">
        <f t="shared" ref="J50" si="115">J42</f>
        <v>17454.620999999996</v>
      </c>
      <c r="K50" s="35">
        <f t="shared" si="114"/>
        <v>8797.1910000000007</v>
      </c>
      <c r="L50" s="10">
        <f t="shared" si="114"/>
        <v>1763.9430000000002</v>
      </c>
      <c r="M50" s="12">
        <f t="shared" si="114"/>
        <v>716.02099999999984</v>
      </c>
      <c r="N50" s="2"/>
      <c r="O50" s="77">
        <f t="shared" si="97"/>
        <v>0</v>
      </c>
      <c r="P50" s="18">
        <f t="shared" si="98"/>
        <v>0</v>
      </c>
      <c r="Q50" s="18">
        <f t="shared" si="99"/>
        <v>0</v>
      </c>
      <c r="R50" s="18">
        <f t="shared" si="100"/>
        <v>0</v>
      </c>
      <c r="S50" s="18">
        <f t="shared" si="101"/>
        <v>0</v>
      </c>
      <c r="T50" s="18">
        <f t="shared" si="102"/>
        <v>5.4542441629318714E-5</v>
      </c>
      <c r="U50" s="37">
        <f t="shared" si="103"/>
        <v>1.4140512217257861E-4</v>
      </c>
      <c r="V50" s="37">
        <f t="shared" si="104"/>
        <v>2.3132116229965304E-5</v>
      </c>
      <c r="W50" s="19">
        <f t="shared" si="105"/>
        <v>9.6644157775602565E-6</v>
      </c>
      <c r="X50" s="96">
        <f t="shared" si="106"/>
        <v>1.0292210052586462E-5</v>
      </c>
      <c r="Y50" s="78">
        <f t="shared" si="107"/>
        <v>3.8475866766995007E-6</v>
      </c>
      <c r="AA50" s="145">
        <f t="shared" ref="AA50:AA51" si="116">(M50-L50)/L50</f>
        <v>-0.59407928714249858</v>
      </c>
      <c r="AB50" s="104">
        <f t="shared" ref="AB50:AB52" si="117">(Y50-X50)*100</f>
        <v>-6.4446233758869609E-4</v>
      </c>
    </row>
    <row r="51" spans="1:28" ht="19.5" customHeight="1" x14ac:dyDescent="0.25">
      <c r="A51" s="24"/>
      <c r="B51" t="s">
        <v>82</v>
      </c>
      <c r="C51" s="76">
        <f>C43</f>
        <v>0</v>
      </c>
      <c r="D51" s="11">
        <f t="shared" ref="D51:M51" si="118">D43</f>
        <v>0</v>
      </c>
      <c r="E51" s="11">
        <f t="shared" si="118"/>
        <v>0</v>
      </c>
      <c r="F51" s="11">
        <f t="shared" si="118"/>
        <v>0</v>
      </c>
      <c r="G51" s="11">
        <f t="shared" si="118"/>
        <v>0</v>
      </c>
      <c r="H51" s="11">
        <f t="shared" si="118"/>
        <v>38799</v>
      </c>
      <c r="I51" s="11">
        <f t="shared" si="118"/>
        <v>109406.967</v>
      </c>
      <c r="J51" s="11">
        <f t="shared" ref="J51" si="119">J43</f>
        <v>52444.087000000007</v>
      </c>
      <c r="K51" s="35">
        <f t="shared" si="118"/>
        <v>2231.3620000000001</v>
      </c>
      <c r="L51" s="10">
        <f t="shared" si="118"/>
        <v>431.07799999999997</v>
      </c>
      <c r="M51" s="12">
        <f t="shared" si="118"/>
        <v>105.06400000000002</v>
      </c>
      <c r="N51" s="2"/>
      <c r="O51" s="77">
        <f t="shared" si="97"/>
        <v>0</v>
      </c>
      <c r="P51" s="18">
        <f t="shared" si="98"/>
        <v>0</v>
      </c>
      <c r="Q51" s="18">
        <f t="shared" si="99"/>
        <v>0</v>
      </c>
      <c r="R51" s="18">
        <f t="shared" si="100"/>
        <v>0</v>
      </c>
      <c r="S51" s="18">
        <f t="shared" si="101"/>
        <v>0</v>
      </c>
      <c r="T51" s="18">
        <f t="shared" si="102"/>
        <v>6.6904590350171886E-5</v>
      </c>
      <c r="U51" s="37">
        <f t="shared" si="103"/>
        <v>1.5345006758851081E-4</v>
      </c>
      <c r="V51" s="37">
        <f t="shared" si="104"/>
        <v>6.9502667291281367E-5</v>
      </c>
      <c r="W51" s="19">
        <f t="shared" si="105"/>
        <v>2.4513290797310651E-6</v>
      </c>
      <c r="X51" s="96">
        <f t="shared" si="106"/>
        <v>2.5152430237535264E-6</v>
      </c>
      <c r="Y51" s="78">
        <f t="shared" si="107"/>
        <v>5.6456842271491558E-7</v>
      </c>
      <c r="AA51" s="145">
        <f t="shared" si="116"/>
        <v>-0.75627612636228236</v>
      </c>
      <c r="AB51" s="104">
        <f t="shared" si="117"/>
        <v>-1.9506746010386107E-4</v>
      </c>
    </row>
    <row r="52" spans="1:28" ht="19.5" customHeight="1" thickBot="1" x14ac:dyDescent="0.3">
      <c r="A52" s="31"/>
      <c r="B52" s="25" t="s">
        <v>69</v>
      </c>
      <c r="C52" s="214">
        <f>C44</f>
        <v>0</v>
      </c>
      <c r="D52" s="33">
        <f t="shared" ref="D52:M52" si="120">D44</f>
        <v>416</v>
      </c>
      <c r="E52" s="33">
        <f t="shared" si="120"/>
        <v>454</v>
      </c>
      <c r="F52" s="33">
        <f t="shared" si="120"/>
        <v>255</v>
      </c>
      <c r="G52" s="33">
        <f t="shared" si="120"/>
        <v>0</v>
      </c>
      <c r="H52" s="33">
        <f t="shared" si="120"/>
        <v>0</v>
      </c>
      <c r="I52" s="33">
        <f t="shared" si="120"/>
        <v>0</v>
      </c>
      <c r="J52" s="33">
        <f t="shared" ref="J52" si="121">J44</f>
        <v>0</v>
      </c>
      <c r="K52" s="44">
        <f t="shared" si="120"/>
        <v>0</v>
      </c>
      <c r="L52" s="32">
        <f t="shared" si="120"/>
        <v>0</v>
      </c>
      <c r="M52" s="43">
        <f t="shared" si="120"/>
        <v>0</v>
      </c>
      <c r="N52" s="2"/>
      <c r="O52" s="147">
        <f t="shared" si="97"/>
        <v>0</v>
      </c>
      <c r="P52" s="80">
        <f t="shared" si="98"/>
        <v>7.2006153507405367E-7</v>
      </c>
      <c r="Q52" s="80">
        <f t="shared" si="99"/>
        <v>7.2831585875521575E-7</v>
      </c>
      <c r="R52" s="80">
        <f t="shared" si="100"/>
        <v>3.7305992926871521E-7</v>
      </c>
      <c r="S52" s="80">
        <f t="shared" si="101"/>
        <v>0</v>
      </c>
      <c r="T52" s="80">
        <f t="shared" si="102"/>
        <v>0</v>
      </c>
      <c r="U52" s="80">
        <f t="shared" si="103"/>
        <v>0</v>
      </c>
      <c r="V52" s="80">
        <f t="shared" si="104"/>
        <v>0</v>
      </c>
      <c r="W52" s="94">
        <f t="shared" si="105"/>
        <v>0</v>
      </c>
      <c r="X52" s="235">
        <f t="shared" si="106"/>
        <v>0</v>
      </c>
      <c r="Y52" s="236">
        <f t="shared" si="107"/>
        <v>0</v>
      </c>
      <c r="AA52" s="109"/>
      <c r="AB52" s="106">
        <f t="shared" si="117"/>
        <v>0</v>
      </c>
    </row>
    <row r="53" spans="1:28" ht="19.5" customHeight="1" x14ac:dyDescent="0.25"/>
    <row r="54" spans="1:28" ht="19.5" customHeight="1" x14ac:dyDescent="0.25"/>
    <row r="55" spans="1:28" x14ac:dyDescent="0.25">
      <c r="A55" s="1" t="s">
        <v>26</v>
      </c>
      <c r="O55" s="1" t="str">
        <f>AA3</f>
        <v>VARIAÇÃO (JAN-MAR)</v>
      </c>
    </row>
    <row r="56" spans="1:28" ht="15.75" thickBot="1" x14ac:dyDescent="0.3"/>
    <row r="57" spans="1:28" ht="24" customHeight="1" x14ac:dyDescent="0.25">
      <c r="A57" s="480" t="s">
        <v>78</v>
      </c>
      <c r="B57" s="503"/>
      <c r="C57" s="482">
        <v>2016</v>
      </c>
      <c r="D57" s="484">
        <v>2017</v>
      </c>
      <c r="E57" s="484">
        <v>2018</v>
      </c>
      <c r="F57" s="486">
        <v>2019</v>
      </c>
      <c r="G57" s="486">
        <v>2020</v>
      </c>
      <c r="H57" s="484">
        <v>2021</v>
      </c>
      <c r="I57" s="484">
        <v>2022</v>
      </c>
      <c r="J57" s="484">
        <v>2023</v>
      </c>
      <c r="K57" s="488">
        <v>2024</v>
      </c>
      <c r="L57" s="496" t="str">
        <f>L5</f>
        <v>janeiro - março</v>
      </c>
      <c r="M57" s="497"/>
      <c r="O57" s="499" t="s">
        <v>95</v>
      </c>
    </row>
    <row r="58" spans="1:28" ht="20.25" customHeight="1" thickBot="1" x14ac:dyDescent="0.3">
      <c r="A58" s="481"/>
      <c r="B58" s="504"/>
      <c r="C58" s="513"/>
      <c r="D58" s="498"/>
      <c r="E58" s="498"/>
      <c r="F58" s="507"/>
      <c r="G58" s="507"/>
      <c r="H58" s="498"/>
      <c r="I58" s="498"/>
      <c r="J58" s="498"/>
      <c r="K58" s="518"/>
      <c r="L58" s="166">
        <v>2024</v>
      </c>
      <c r="M58" s="168">
        <v>2025</v>
      </c>
      <c r="O58" s="500"/>
    </row>
    <row r="59" spans="1:28" ht="20.100000000000001" customHeight="1" thickBot="1" x14ac:dyDescent="0.3">
      <c r="A59" s="5" t="s">
        <v>36</v>
      </c>
      <c r="B59" s="6"/>
      <c r="C59" s="113">
        <f>C33/C7</f>
        <v>9.8494977541431705</v>
      </c>
      <c r="D59" s="133">
        <f t="shared" ref="D59:M59" si="122">D33/D7</f>
        <v>10.411404658338641</v>
      </c>
      <c r="E59" s="133">
        <f t="shared" si="122"/>
        <v>10.813566770358026</v>
      </c>
      <c r="F59" s="133">
        <f t="shared" si="122"/>
        <v>10.404073354368721</v>
      </c>
      <c r="G59" s="133">
        <f t="shared" si="122"/>
        <v>10.469578868030986</v>
      </c>
      <c r="H59" s="133">
        <f t="shared" si="122"/>
        <v>10.653550547848225</v>
      </c>
      <c r="I59" s="133">
        <f t="shared" si="122"/>
        <v>11.36176245750775</v>
      </c>
      <c r="J59" s="133"/>
      <c r="K59" s="133">
        <f t="shared" si="122"/>
        <v>13.609970246196058</v>
      </c>
      <c r="L59" s="133">
        <f t="shared" si="122"/>
        <v>12.821318236875124</v>
      </c>
      <c r="M59" s="133">
        <f t="shared" si="122"/>
        <v>13.400334254883452</v>
      </c>
      <c r="O59" s="23">
        <f>(M59-L59)/L59</f>
        <v>4.5160412315719031E-2</v>
      </c>
    </row>
    <row r="60" spans="1:28" ht="20.100000000000001" customHeight="1" x14ac:dyDescent="0.25">
      <c r="A60" s="24"/>
      <c r="B60" s="143" t="s">
        <v>64</v>
      </c>
      <c r="C60" s="243">
        <f t="shared" ref="C60:M60" si="123">C34/C8</f>
        <v>3.6930183614591785</v>
      </c>
      <c r="D60" s="244">
        <f t="shared" si="123"/>
        <v>3.846178374708126</v>
      </c>
      <c r="E60" s="244">
        <f t="shared" si="123"/>
        <v>3.5479555383865642</v>
      </c>
      <c r="F60" s="363">
        <f t="shared" si="123"/>
        <v>3.4738775786512592</v>
      </c>
      <c r="G60" s="363">
        <f t="shared" si="123"/>
        <v>3.5189680817224835</v>
      </c>
      <c r="H60" s="363">
        <f t="shared" si="123"/>
        <v>3.5706787879829758</v>
      </c>
      <c r="I60" s="363">
        <f t="shared" si="123"/>
        <v>3.6958846011505062</v>
      </c>
      <c r="J60" s="363"/>
      <c r="K60" s="364">
        <f t="shared" si="123"/>
        <v>4.2760705751776849</v>
      </c>
      <c r="L60" s="363">
        <f t="shared" si="123"/>
        <v>4.1234736588184502</v>
      </c>
      <c r="M60" s="364">
        <f t="shared" si="123"/>
        <v>4.5130080370523817</v>
      </c>
      <c r="O60" s="241">
        <f t="shared" ref="O60:O72" si="124">(M60-L60)/L60</f>
        <v>9.4467531616425959E-2</v>
      </c>
    </row>
    <row r="61" spans="1:28" ht="20.100000000000001" customHeight="1" x14ac:dyDescent="0.25">
      <c r="A61" s="24"/>
      <c r="B61" s="143" t="s">
        <v>65</v>
      </c>
      <c r="C61" s="243"/>
      <c r="D61" s="244">
        <f t="shared" ref="D61:M61" si="125">D35/D9</f>
        <v>7.166679563568831</v>
      </c>
      <c r="E61" s="244">
        <f t="shared" si="125"/>
        <v>7.166698000877358</v>
      </c>
      <c r="F61" s="363">
        <f t="shared" si="125"/>
        <v>7.1667251877670921</v>
      </c>
      <c r="G61" s="363">
        <f t="shared" si="125"/>
        <v>7.1666259616558801</v>
      </c>
      <c r="H61" s="363">
        <f t="shared" si="125"/>
        <v>7.8392796020770064</v>
      </c>
      <c r="I61" s="363">
        <f t="shared" si="125"/>
        <v>9.4818286079214609</v>
      </c>
      <c r="J61" s="363"/>
      <c r="K61" s="364">
        <f t="shared" si="125"/>
        <v>9.6753464868716605</v>
      </c>
      <c r="L61" s="363">
        <f t="shared" si="125"/>
        <v>9.6749490168363739</v>
      </c>
      <c r="M61" s="364">
        <f t="shared" si="125"/>
        <v>9.6750109599474676</v>
      </c>
      <c r="O61" s="30">
        <f t="shared" si="124"/>
        <v>6.4024224816027948E-6</v>
      </c>
    </row>
    <row r="62" spans="1:28" ht="20.100000000000001" customHeight="1" x14ac:dyDescent="0.25">
      <c r="A62" s="24"/>
      <c r="B62" s="143" t="s">
        <v>66</v>
      </c>
      <c r="C62" s="243">
        <f t="shared" ref="C62:M62" si="126">C36/C10</f>
        <v>11.43769394680076</v>
      </c>
      <c r="D62" s="244">
        <f t="shared" si="126"/>
        <v>11.792197185065676</v>
      </c>
      <c r="E62" s="244">
        <f t="shared" si="126"/>
        <v>12.280357291607496</v>
      </c>
      <c r="F62" s="363">
        <f t="shared" si="126"/>
        <v>12.214009910256605</v>
      </c>
      <c r="G62" s="363">
        <f t="shared" si="126"/>
        <v>12.424023869009668</v>
      </c>
      <c r="H62" s="363">
        <f t="shared" si="126"/>
        <v>12.626207341385669</v>
      </c>
      <c r="I62" s="363">
        <f t="shared" si="126"/>
        <v>13.278247377922492</v>
      </c>
      <c r="J62" s="363"/>
      <c r="K62" s="364">
        <f t="shared" si="126"/>
        <v>15.34271737068433</v>
      </c>
      <c r="L62" s="363">
        <f t="shared" si="126"/>
        <v>14.657832489271408</v>
      </c>
      <c r="M62" s="364">
        <f t="shared" si="126"/>
        <v>15.158557209276774</v>
      </c>
      <c r="O62" s="30">
        <f t="shared" si="124"/>
        <v>3.4160897961677747E-2</v>
      </c>
    </row>
    <row r="63" spans="1:28" ht="20.100000000000001" customHeight="1" thickBot="1" x14ac:dyDescent="0.3">
      <c r="A63" s="24"/>
      <c r="B63" t="s">
        <v>67</v>
      </c>
      <c r="C63" s="243">
        <f t="shared" ref="C63:M63" si="127">C37/C11</f>
        <v>3.2867790174304434</v>
      </c>
      <c r="D63" s="244">
        <f t="shared" si="127"/>
        <v>3.0641662754746912</v>
      </c>
      <c r="E63" s="244">
        <f t="shared" si="127"/>
        <v>3.1555419770605919</v>
      </c>
      <c r="F63" s="363">
        <f t="shared" si="127"/>
        <v>3.0976256418072028</v>
      </c>
      <c r="G63" s="363">
        <f t="shared" si="127"/>
        <v>3.6881953236657412</v>
      </c>
      <c r="H63" s="363">
        <f t="shared" si="127"/>
        <v>3.4390654402225365</v>
      </c>
      <c r="I63" s="363">
        <f t="shared" si="127"/>
        <v>3.3764677866517454</v>
      </c>
      <c r="J63" s="363"/>
      <c r="K63" s="364">
        <f t="shared" si="127"/>
        <v>3.5765116903122838</v>
      </c>
      <c r="L63" s="363">
        <f t="shared" si="127"/>
        <v>3.3663149911407251</v>
      </c>
      <c r="M63" s="364">
        <f t="shared" si="127"/>
        <v>3.6421018276838124</v>
      </c>
      <c r="O63" s="30">
        <f t="shared" si="124"/>
        <v>8.1925439915423046E-2</v>
      </c>
    </row>
    <row r="64" spans="1:28" ht="20.100000000000001" customHeight="1" thickBot="1" x14ac:dyDescent="0.3">
      <c r="A64" s="5" t="s">
        <v>35</v>
      </c>
      <c r="B64" s="6"/>
      <c r="C64" s="113">
        <f t="shared" ref="C64:M64" si="128">C38/C12</f>
        <v>3.2123307365165226</v>
      </c>
      <c r="D64" s="133">
        <f t="shared" si="128"/>
        <v>3.4169911944004991</v>
      </c>
      <c r="E64" s="133">
        <f t="shared" si="128"/>
        <v>3.594888865750693</v>
      </c>
      <c r="F64" s="133">
        <f t="shared" si="128"/>
        <v>3.6577742806699343</v>
      </c>
      <c r="G64" s="133">
        <f t="shared" si="128"/>
        <v>3.7299053053651443</v>
      </c>
      <c r="H64" s="133">
        <f t="shared" si="128"/>
        <v>3.9196333056686998</v>
      </c>
      <c r="I64" s="133">
        <f t="shared" si="128"/>
        <v>4.1285558847478168</v>
      </c>
      <c r="J64" s="359"/>
      <c r="K64" s="360">
        <f t="shared" si="128"/>
        <v>4.4428256604883423</v>
      </c>
      <c r="L64" s="416">
        <f t="shared" si="128"/>
        <v>4.3462844129429943</v>
      </c>
      <c r="M64" s="133">
        <f t="shared" si="128"/>
        <v>4.3610839905532703</v>
      </c>
      <c r="O64" s="23">
        <f t="shared" si="124"/>
        <v>3.4051102514607045E-3</v>
      </c>
    </row>
    <row r="65" spans="1:15" ht="20.100000000000001" customHeight="1" x14ac:dyDescent="0.25">
      <c r="A65" s="24"/>
      <c r="B65" t="s">
        <v>64</v>
      </c>
      <c r="C65" s="243">
        <f t="shared" ref="C65:M65" si="129">C39/C13</f>
        <v>1.4934420664299528</v>
      </c>
      <c r="D65" s="244">
        <f t="shared" si="129"/>
        <v>1.5728556903652811</v>
      </c>
      <c r="E65" s="244">
        <f t="shared" si="129"/>
        <v>1.6319326577041899</v>
      </c>
      <c r="F65" s="363">
        <f t="shared" si="129"/>
        <v>1.6117177077449589</v>
      </c>
      <c r="G65" s="363">
        <f t="shared" si="129"/>
        <v>1.7063805000410912</v>
      </c>
      <c r="H65" s="363">
        <f t="shared" si="129"/>
        <v>1.7209033426561406</v>
      </c>
      <c r="I65" s="363">
        <f t="shared" si="129"/>
        <v>1.7982885920572329</v>
      </c>
      <c r="J65" s="363"/>
      <c r="K65" s="364">
        <f t="shared" si="129"/>
        <v>1.880565318136173</v>
      </c>
      <c r="L65" s="363">
        <f t="shared" si="129"/>
        <v>1.8840707965316383</v>
      </c>
      <c r="M65" s="364">
        <f t="shared" si="129"/>
        <v>1.885160092611335</v>
      </c>
      <c r="O65" s="241">
        <f t="shared" si="124"/>
        <v>5.7816090653383442E-4</v>
      </c>
    </row>
    <row r="66" spans="1:15" ht="20.100000000000001" customHeight="1" x14ac:dyDescent="0.25">
      <c r="A66" s="24"/>
      <c r="B66" t="s">
        <v>66</v>
      </c>
      <c r="C66" s="243">
        <f t="shared" ref="C66:M66" si="130">C40/C14</f>
        <v>3.4910603079538358</v>
      </c>
      <c r="D66" s="244">
        <f t="shared" si="130"/>
        <v>3.6806052214736713</v>
      </c>
      <c r="E66" s="244">
        <f t="shared" si="130"/>
        <v>3.8601020428309649</v>
      </c>
      <c r="F66" s="363">
        <f t="shared" si="130"/>
        <v>3.9807372284039344</v>
      </c>
      <c r="G66" s="363">
        <f t="shared" si="130"/>
        <v>4.0441689969143733</v>
      </c>
      <c r="H66" s="363">
        <f t="shared" si="130"/>
        <v>4.2245779940261965</v>
      </c>
      <c r="I66" s="363">
        <f t="shared" si="130"/>
        <v>4.4186855665791871</v>
      </c>
      <c r="J66" s="363"/>
      <c r="K66" s="364">
        <f t="shared" si="130"/>
        <v>4.7547212894210436</v>
      </c>
      <c r="L66" s="363">
        <f t="shared" si="130"/>
        <v>4.722269702811559</v>
      </c>
      <c r="M66" s="364">
        <f t="shared" si="130"/>
        <v>4.735164090476438</v>
      </c>
      <c r="O66" s="30">
        <f t="shared" ref="O66:O69" si="131">(M66-L66)/L66</f>
        <v>2.7305487565019737E-3</v>
      </c>
    </row>
    <row r="67" spans="1:15" ht="20.100000000000001" customHeight="1" x14ac:dyDescent="0.25">
      <c r="A67" s="24"/>
      <c r="B67" t="s">
        <v>67</v>
      </c>
      <c r="C67" s="243">
        <f t="shared" ref="C67:M67" si="132">C41/C15</f>
        <v>1.2436844975967962</v>
      </c>
      <c r="D67" s="244">
        <f t="shared" si="132"/>
        <v>1.2951535524297511</v>
      </c>
      <c r="E67" s="244">
        <f t="shared" si="132"/>
        <v>1.2663558044980239</v>
      </c>
      <c r="F67" s="363">
        <f t="shared" si="132"/>
        <v>1.2478986659216935</v>
      </c>
      <c r="G67" s="363">
        <f t="shared" si="132"/>
        <v>1.2361268153422988</v>
      </c>
      <c r="H67" s="363">
        <f t="shared" si="132"/>
        <v>1.2034259722917711</v>
      </c>
      <c r="I67" s="363">
        <f t="shared" si="132"/>
        <v>1.2710042631729264</v>
      </c>
      <c r="J67" s="363"/>
      <c r="K67" s="364">
        <f t="shared" si="132"/>
        <v>1.3224553834451322</v>
      </c>
      <c r="L67" s="363">
        <f t="shared" si="132"/>
        <v>1.2459420076323875</v>
      </c>
      <c r="M67" s="364">
        <f t="shared" si="132"/>
        <v>1.336753137397406</v>
      </c>
      <c r="O67" s="30">
        <f t="shared" si="131"/>
        <v>7.2885518915589934E-2</v>
      </c>
    </row>
    <row r="68" spans="1:15" ht="20.100000000000001" customHeight="1" x14ac:dyDescent="0.25">
      <c r="A68" s="24"/>
      <c r="B68" t="s">
        <v>81</v>
      </c>
      <c r="C68" s="243"/>
      <c r="D68" s="244"/>
      <c r="E68" s="244"/>
      <c r="F68" s="363"/>
      <c r="G68" s="363"/>
      <c r="H68" s="363">
        <f t="shared" ref="H68:M68" si="133">H42/H16</f>
        <v>7.3729603729603728</v>
      </c>
      <c r="I68" s="363">
        <f t="shared" si="133"/>
        <v>3.9476456414328207</v>
      </c>
      <c r="J68" s="363"/>
      <c r="K68" s="364">
        <f t="shared" si="133"/>
        <v>5.0641691189676852</v>
      </c>
      <c r="L68" s="363">
        <f t="shared" si="133"/>
        <v>5.1704728321564577</v>
      </c>
      <c r="M68" s="364">
        <f t="shared" si="133"/>
        <v>4.811225415426378</v>
      </c>
      <c r="O68" s="30">
        <f t="shared" si="131"/>
        <v>-6.9480573323165054E-2</v>
      </c>
    </row>
    <row r="69" spans="1:15" ht="20.100000000000001" customHeight="1" x14ac:dyDescent="0.25">
      <c r="A69" s="24"/>
      <c r="B69" t="s">
        <v>82</v>
      </c>
      <c r="C69" s="243"/>
      <c r="D69" s="244"/>
      <c r="E69" s="244"/>
      <c r="F69" s="363"/>
      <c r="G69" s="363"/>
      <c r="H69" s="363">
        <f t="shared" ref="H69:M69" si="134">H43/H17</f>
        <v>3.2897235882652196</v>
      </c>
      <c r="I69" s="363">
        <f t="shared" si="134"/>
        <v>3.3947299831819535</v>
      </c>
      <c r="J69" s="363"/>
      <c r="K69" s="364">
        <f t="shared" si="134"/>
        <v>3.8981611211465839</v>
      </c>
      <c r="L69" s="363">
        <f t="shared" si="134"/>
        <v>3.2290245016891261</v>
      </c>
      <c r="M69" s="364">
        <f t="shared" si="134"/>
        <v>2.9534759508616091</v>
      </c>
      <c r="O69" s="30">
        <f t="shared" si="131"/>
        <v>-8.5334921021310184E-2</v>
      </c>
    </row>
    <row r="70" spans="1:15" ht="20.100000000000001" customHeight="1" thickBot="1" x14ac:dyDescent="0.3">
      <c r="A70" s="24"/>
      <c r="B70" t="s">
        <v>69</v>
      </c>
      <c r="C70" s="243"/>
      <c r="D70" s="244">
        <f t="shared" ref="D70:F70" si="135">D44/D18</f>
        <v>17.333333333333332</v>
      </c>
      <c r="E70" s="244">
        <f t="shared" si="135"/>
        <v>15.655172413793103</v>
      </c>
      <c r="F70" s="363">
        <f t="shared" si="135"/>
        <v>11.590909090909092</v>
      </c>
      <c r="G70" s="363"/>
      <c r="H70" s="363"/>
      <c r="I70" s="363"/>
      <c r="J70" s="363"/>
      <c r="K70" s="364"/>
      <c r="L70" s="243"/>
      <c r="M70" s="329"/>
      <c r="O70" s="30"/>
    </row>
    <row r="71" spans="1:15" ht="20.100000000000001" customHeight="1" thickBot="1" x14ac:dyDescent="0.3">
      <c r="A71" s="74" t="s">
        <v>20</v>
      </c>
      <c r="B71" s="100"/>
      <c r="C71" s="368">
        <f t="shared" ref="C71:M71" si="136">C45/C19</f>
        <v>4.7569112942824816</v>
      </c>
      <c r="D71" s="115">
        <f t="shared" si="136"/>
        <v>5.1415914345030833</v>
      </c>
      <c r="E71" s="115">
        <f t="shared" si="136"/>
        <v>5.4155944930994329</v>
      </c>
      <c r="F71" s="115">
        <f t="shared" si="136"/>
        <v>5.4858614904670739</v>
      </c>
      <c r="G71" s="115">
        <f t="shared" si="136"/>
        <v>4.8047074816599187</v>
      </c>
      <c r="H71" s="115">
        <f t="shared" si="136"/>
        <v>4.927343918472844</v>
      </c>
      <c r="I71" s="115">
        <f t="shared" si="136"/>
        <v>5.7101078473977953</v>
      </c>
      <c r="J71" s="439"/>
      <c r="K71" s="417">
        <f t="shared" si="136"/>
        <v>6.9774658636813038</v>
      </c>
      <c r="L71" s="369">
        <f t="shared" si="136"/>
        <v>7.2615200686645061</v>
      </c>
      <c r="M71" s="370">
        <f t="shared" si="136"/>
        <v>7.6614235762979019</v>
      </c>
      <c r="O71" s="128">
        <f t="shared" si="124"/>
        <v>5.5071597110788358E-2</v>
      </c>
    </row>
    <row r="72" spans="1:15" ht="20.100000000000001" customHeight="1" x14ac:dyDescent="0.25">
      <c r="A72" s="24"/>
      <c r="B72" t="s">
        <v>64</v>
      </c>
      <c r="C72" s="361">
        <f t="shared" ref="C72:M72" si="137">C46/C20</f>
        <v>2.1389747303458471</v>
      </c>
      <c r="D72" s="318">
        <f t="shared" si="137"/>
        <v>2.2251103392291163</v>
      </c>
      <c r="E72" s="318">
        <f t="shared" si="137"/>
        <v>2.1921401019079156</v>
      </c>
      <c r="F72" s="318">
        <f t="shared" si="137"/>
        <v>2.2461402270342883</v>
      </c>
      <c r="G72" s="318">
        <f t="shared" si="137"/>
        <v>2.0994181246132841</v>
      </c>
      <c r="H72" s="318">
        <f t="shared" si="137"/>
        <v>2.1261292111429979</v>
      </c>
      <c r="I72" s="318">
        <f t="shared" si="137"/>
        <v>2.391772432525757</v>
      </c>
      <c r="J72" s="412"/>
      <c r="K72" s="412">
        <f t="shared" si="137"/>
        <v>2.6642603809625083</v>
      </c>
      <c r="L72" s="317">
        <f t="shared" si="137"/>
        <v>2.7581504380484705</v>
      </c>
      <c r="M72" s="418">
        <f t="shared" si="137"/>
        <v>2.9059360072911793</v>
      </c>
      <c r="O72" s="241">
        <f t="shared" si="124"/>
        <v>5.3581402668983674E-2</v>
      </c>
    </row>
    <row r="73" spans="1:15" ht="20.100000000000001" customHeight="1" x14ac:dyDescent="0.25">
      <c r="A73" s="24"/>
      <c r="B73" t="s">
        <v>65</v>
      </c>
      <c r="C73" s="361"/>
      <c r="D73" s="244">
        <f t="shared" ref="D73:M73" si="138">D47/D21</f>
        <v>7.166679563568831</v>
      </c>
      <c r="E73" s="244">
        <f t="shared" si="138"/>
        <v>7.166698000877358</v>
      </c>
      <c r="F73" s="244">
        <f t="shared" si="138"/>
        <v>7.1667251877670921</v>
      </c>
      <c r="G73" s="244">
        <f t="shared" si="138"/>
        <v>7.1666259616558801</v>
      </c>
      <c r="H73" s="244">
        <f t="shared" si="138"/>
        <v>7.8392796020770064</v>
      </c>
      <c r="I73" s="244">
        <f t="shared" si="138"/>
        <v>9.4818286079214609</v>
      </c>
      <c r="J73" s="363"/>
      <c r="K73" s="363">
        <f t="shared" si="138"/>
        <v>9.6753464868716605</v>
      </c>
      <c r="L73" s="243">
        <f t="shared" si="138"/>
        <v>9.6749490168363739</v>
      </c>
      <c r="M73" s="364">
        <f t="shared" si="138"/>
        <v>9.6750109599474676</v>
      </c>
      <c r="O73" s="30">
        <f t="shared" ref="O73:O75" si="139">(M73-L73)/L73</f>
        <v>6.4024224816027948E-6</v>
      </c>
    </row>
    <row r="74" spans="1:15" ht="20.100000000000001" customHeight="1" x14ac:dyDescent="0.25">
      <c r="A74" s="24"/>
      <c r="B74" t="s">
        <v>66</v>
      </c>
      <c r="C74" s="361">
        <f t="shared" ref="C74:M74" si="140">C48/C22</f>
        <v>5.2313248842630777</v>
      </c>
      <c r="D74" s="244">
        <f t="shared" si="140"/>
        <v>5.5980166506231033</v>
      </c>
      <c r="E74" s="244">
        <f t="shared" si="140"/>
        <v>5.8933513866208029</v>
      </c>
      <c r="F74" s="244">
        <f t="shared" si="140"/>
        <v>6.0730719928039765</v>
      </c>
      <c r="G74" s="244">
        <f t="shared" si="140"/>
        <v>5.2648168901350445</v>
      </c>
      <c r="H74" s="244">
        <f t="shared" si="140"/>
        <v>5.3532637994900911</v>
      </c>
      <c r="I74" s="244">
        <f t="shared" si="140"/>
        <v>6.1890979957596466</v>
      </c>
      <c r="J74" s="363"/>
      <c r="K74" s="363">
        <f t="shared" si="140"/>
        <v>7.5567576659985516</v>
      </c>
      <c r="L74" s="243">
        <f t="shared" si="140"/>
        <v>8.0152259853987537</v>
      </c>
      <c r="M74" s="364">
        <f t="shared" si="140"/>
        <v>8.4348478863792948</v>
      </c>
      <c r="O74" s="30">
        <f t="shared" si="139"/>
        <v>5.2353096686850946E-2</v>
      </c>
    </row>
    <row r="75" spans="1:15" ht="20.100000000000001" customHeight="1" x14ac:dyDescent="0.25">
      <c r="A75" s="24"/>
      <c r="B75" t="s">
        <v>67</v>
      </c>
      <c r="C75" s="361">
        <f t="shared" ref="C75:M75" si="141">C49/C23</f>
        <v>2.5258922375773838</v>
      </c>
      <c r="D75" s="244">
        <f t="shared" si="141"/>
        <v>2.4776537038239304</v>
      </c>
      <c r="E75" s="244">
        <f t="shared" si="141"/>
        <v>2.6141439079588764</v>
      </c>
      <c r="F75" s="244">
        <f t="shared" si="141"/>
        <v>2.4093725637397858</v>
      </c>
      <c r="G75" s="244">
        <f t="shared" si="141"/>
        <v>2.5373116913667371</v>
      </c>
      <c r="H75" s="244">
        <f t="shared" si="141"/>
        <v>2.2577989692142326</v>
      </c>
      <c r="I75" s="244">
        <f t="shared" si="141"/>
        <v>2.5875897897375424</v>
      </c>
      <c r="J75" s="363"/>
      <c r="K75" s="363">
        <f t="shared" si="141"/>
        <v>2.8469790899548109</v>
      </c>
      <c r="L75" s="243">
        <f t="shared" si="141"/>
        <v>2.5137383816358452</v>
      </c>
      <c r="M75" s="364">
        <f t="shared" si="141"/>
        <v>3.0746666010357244</v>
      </c>
      <c r="O75" s="30">
        <f t="shared" si="139"/>
        <v>0.22314502714274051</v>
      </c>
    </row>
    <row r="76" spans="1:15" ht="20.100000000000001" customHeight="1" x14ac:dyDescent="0.25">
      <c r="A76" s="24"/>
      <c r="B76" t="s">
        <v>81</v>
      </c>
      <c r="C76" s="361"/>
      <c r="D76" s="244"/>
      <c r="E76" s="244"/>
      <c r="F76" s="244"/>
      <c r="G76" s="244"/>
      <c r="H76" s="244">
        <f t="shared" ref="H76:M76" si="142">H50/H24</f>
        <v>7.3729603729603728</v>
      </c>
      <c r="I76" s="244">
        <f t="shared" si="142"/>
        <v>3.9476456414328207</v>
      </c>
      <c r="J76" s="363"/>
      <c r="K76" s="363">
        <f t="shared" si="142"/>
        <v>5.0641691189676852</v>
      </c>
      <c r="L76" s="243">
        <f t="shared" si="142"/>
        <v>5.1704728321564577</v>
      </c>
      <c r="M76" s="364">
        <f t="shared" si="142"/>
        <v>4.811225415426378</v>
      </c>
      <c r="O76" s="30">
        <f t="shared" ref="O76:O77" si="143">(M76-L76)/L76</f>
        <v>-6.9480573323165054E-2</v>
      </c>
    </row>
    <row r="77" spans="1:15" ht="20.100000000000001" customHeight="1" x14ac:dyDescent="0.25">
      <c r="A77" s="24"/>
      <c r="B77" t="s">
        <v>82</v>
      </c>
      <c r="C77" s="361"/>
      <c r="D77" s="244"/>
      <c r="E77" s="244"/>
      <c r="F77" s="244"/>
      <c r="G77" s="244"/>
      <c r="H77" s="244">
        <f t="shared" ref="H77:M77" si="144">H51/H25</f>
        <v>3.2897235882652196</v>
      </c>
      <c r="I77" s="244">
        <f t="shared" si="144"/>
        <v>3.3947299831819535</v>
      </c>
      <c r="J77" s="363"/>
      <c r="K77" s="363">
        <f t="shared" si="144"/>
        <v>3.8981611211465839</v>
      </c>
      <c r="L77" s="243">
        <f t="shared" si="144"/>
        <v>3.2290245016891261</v>
      </c>
      <c r="M77" s="364">
        <f t="shared" si="144"/>
        <v>2.9534759508616091</v>
      </c>
      <c r="O77" s="30">
        <f t="shared" si="143"/>
        <v>-8.5334921021310184E-2</v>
      </c>
    </row>
    <row r="78" spans="1:15" ht="20.100000000000001" customHeight="1" thickBot="1" x14ac:dyDescent="0.3">
      <c r="A78" s="31"/>
      <c r="B78" s="25" t="s">
        <v>69</v>
      </c>
      <c r="C78" s="371"/>
      <c r="D78" s="246">
        <f t="shared" ref="D78:F78" si="145">D52/D26</f>
        <v>17.333333333333332</v>
      </c>
      <c r="E78" s="246">
        <f t="shared" si="145"/>
        <v>15.655172413793103</v>
      </c>
      <c r="F78" s="246">
        <f t="shared" si="145"/>
        <v>11.590909090909092</v>
      </c>
      <c r="G78" s="246"/>
      <c r="H78" s="246"/>
      <c r="I78" s="246"/>
      <c r="J78" s="413"/>
      <c r="K78" s="413"/>
      <c r="L78" s="245"/>
      <c r="M78" s="419"/>
      <c r="N78" s="328"/>
      <c r="O78" s="34"/>
    </row>
    <row r="79" spans="1:15" ht="20.100000000000001" customHeight="1" x14ac:dyDescent="0.25"/>
    <row r="80" spans="1:15" ht="15.75" x14ac:dyDescent="0.25">
      <c r="A80" s="99" t="s">
        <v>38</v>
      </c>
    </row>
  </sheetData>
  <mergeCells count="56">
    <mergeCell ref="J31:J32"/>
    <mergeCell ref="V5:V6"/>
    <mergeCell ref="V31:V32"/>
    <mergeCell ref="J57:J58"/>
    <mergeCell ref="H57:H58"/>
    <mergeCell ref="H31:H32"/>
    <mergeCell ref="O5:O6"/>
    <mergeCell ref="K5:K6"/>
    <mergeCell ref="L5:M5"/>
    <mergeCell ref="H5:H6"/>
    <mergeCell ref="I5:I6"/>
    <mergeCell ref="J5:J6"/>
    <mergeCell ref="I31:I32"/>
    <mergeCell ref="U31:U32"/>
    <mergeCell ref="I57:I58"/>
    <mergeCell ref="L57:M57"/>
    <mergeCell ref="G57:G58"/>
    <mergeCell ref="A57:B58"/>
    <mergeCell ref="C57:C58"/>
    <mergeCell ref="D57:D58"/>
    <mergeCell ref="E57:E58"/>
    <mergeCell ref="F57:F58"/>
    <mergeCell ref="G31:G32"/>
    <mergeCell ref="A5:B6"/>
    <mergeCell ref="C5:C6"/>
    <mergeCell ref="D5:D6"/>
    <mergeCell ref="E5:E6"/>
    <mergeCell ref="F5:F6"/>
    <mergeCell ref="G5:G6"/>
    <mergeCell ref="A31:B32"/>
    <mergeCell ref="C31:C32"/>
    <mergeCell ref="D31:D32"/>
    <mergeCell ref="E31:E32"/>
    <mergeCell ref="F31:F32"/>
    <mergeCell ref="U5:U6"/>
    <mergeCell ref="W5:W6"/>
    <mergeCell ref="W31:W32"/>
    <mergeCell ref="P31:P32"/>
    <mergeCell ref="Q31:Q32"/>
    <mergeCell ref="P5:P6"/>
    <mergeCell ref="AA31:AB31"/>
    <mergeCell ref="O57:O58"/>
    <mergeCell ref="K57:K58"/>
    <mergeCell ref="K31:K32"/>
    <mergeCell ref="R5:R6"/>
    <mergeCell ref="R31:R32"/>
    <mergeCell ref="AA5:AB5"/>
    <mergeCell ref="Q5:Q6"/>
    <mergeCell ref="T5:T6"/>
    <mergeCell ref="T31:T32"/>
    <mergeCell ref="X5:Y5"/>
    <mergeCell ref="L31:M31"/>
    <mergeCell ref="X31:Y31"/>
    <mergeCell ref="S31:S32"/>
    <mergeCell ref="O31:O32"/>
    <mergeCell ref="S5:S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1" id="{C523B869-97DC-460F-9BE6-DBB9C3CED4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O59:O78</xm:sqref>
        </x14:conditionalFormatting>
        <x14:conditionalFormatting xmlns:xm="http://schemas.microsoft.com/office/excel/2006/main">
          <x14:cfRule type="iconSet" priority="117" id="{6941FCD3-BBE4-40A6-A013-3C59CC1BE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AA7:AB26</xm:sqref>
        </x14:conditionalFormatting>
        <x14:conditionalFormatting xmlns:xm="http://schemas.microsoft.com/office/excel/2006/main">
          <x14:cfRule type="iconSet" priority="119" id="{E21236CF-18A5-49A2-8C48-307954D498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AA33:AB52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E107"/>
  <sheetViews>
    <sheetView showGridLines="0" topLeftCell="L79" zoomScaleNormal="100" workbookViewId="0">
      <selection activeCell="AA69" sqref="AA69"/>
    </sheetView>
  </sheetViews>
  <sheetFormatPr defaultRowHeight="15" x14ac:dyDescent="0.25"/>
  <cols>
    <col min="1" max="1" width="2.85546875" customWidth="1"/>
    <col min="2" max="2" width="23" customWidth="1"/>
    <col min="3" max="10" width="12" customWidth="1"/>
    <col min="11" max="13" width="12.425781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74</v>
      </c>
    </row>
    <row r="2" spans="1:31" x14ac:dyDescent="0.25">
      <c r="A2" s="1"/>
    </row>
    <row r="3" spans="1:31" x14ac:dyDescent="0.25">
      <c r="A3" s="1" t="s">
        <v>21</v>
      </c>
      <c r="O3" s="1" t="s">
        <v>23</v>
      </c>
      <c r="AA3" s="1" t="str">
        <f>'7'!AA3</f>
        <v>VARIAÇÃO (JAN-MAR)</v>
      </c>
    </row>
    <row r="4" spans="1:31" ht="15.75" thickBot="1" x14ac:dyDescent="0.3"/>
    <row r="5" spans="1:31" ht="24" customHeight="1" x14ac:dyDescent="0.25">
      <c r="A5" s="480" t="s">
        <v>78</v>
      </c>
      <c r="B5" s="503"/>
      <c r="C5" s="482">
        <v>2016</v>
      </c>
      <c r="D5" s="484">
        <v>2017</v>
      </c>
      <c r="E5" s="484">
        <v>2018</v>
      </c>
      <c r="F5" s="484">
        <v>2019</v>
      </c>
      <c r="G5" s="484">
        <v>2020</v>
      </c>
      <c r="H5" s="484">
        <v>2021</v>
      </c>
      <c r="I5" s="484">
        <v>2022</v>
      </c>
      <c r="J5" s="484">
        <v>2023</v>
      </c>
      <c r="K5" s="488">
        <v>2024</v>
      </c>
      <c r="L5" s="496" t="s">
        <v>90</v>
      </c>
      <c r="M5" s="497"/>
      <c r="O5" s="519">
        <v>2016</v>
      </c>
      <c r="P5" s="484">
        <v>2017</v>
      </c>
      <c r="Q5" s="484">
        <v>2018</v>
      </c>
      <c r="R5" s="484">
        <v>2019</v>
      </c>
      <c r="S5" s="484">
        <v>2020</v>
      </c>
      <c r="T5" s="484">
        <v>2021</v>
      </c>
      <c r="U5" s="484">
        <v>2022</v>
      </c>
      <c r="V5" s="484">
        <v>2023</v>
      </c>
      <c r="W5" s="488">
        <v>2024</v>
      </c>
      <c r="X5" s="496" t="str">
        <f>L5</f>
        <v>janeiro - março</v>
      </c>
      <c r="Y5" s="497"/>
      <c r="AA5" s="524" t="s">
        <v>91</v>
      </c>
      <c r="AB5" s="525"/>
    </row>
    <row r="6" spans="1:31" ht="20.25" customHeight="1" thickBot="1" x14ac:dyDescent="0.3">
      <c r="A6" s="481"/>
      <c r="B6" s="504"/>
      <c r="C6" s="513"/>
      <c r="D6" s="498"/>
      <c r="E6" s="498"/>
      <c r="F6" s="498"/>
      <c r="G6" s="498"/>
      <c r="H6" s="498"/>
      <c r="I6" s="498"/>
      <c r="J6" s="498"/>
      <c r="K6" s="518"/>
      <c r="L6" s="166">
        <v>2024</v>
      </c>
      <c r="M6" s="168">
        <v>2025</v>
      </c>
      <c r="O6" s="520"/>
      <c r="P6" s="498"/>
      <c r="Q6" s="498"/>
      <c r="R6" s="498"/>
      <c r="S6" s="498"/>
      <c r="T6" s="498"/>
      <c r="U6" s="498"/>
      <c r="V6" s="498"/>
      <c r="W6" s="518"/>
      <c r="X6" s="166">
        <v>2024</v>
      </c>
      <c r="Y6" s="168">
        <v>2025</v>
      </c>
      <c r="AA6" s="130" t="s">
        <v>0</v>
      </c>
      <c r="AB6" s="38" t="s">
        <v>37</v>
      </c>
    </row>
    <row r="7" spans="1:31" ht="20.100000000000001" customHeight="1" thickBot="1" x14ac:dyDescent="0.3">
      <c r="A7" s="5" t="s">
        <v>36</v>
      </c>
      <c r="B7" s="6"/>
      <c r="C7" s="13">
        <v>48051990</v>
      </c>
      <c r="D7" s="14">
        <v>52503615</v>
      </c>
      <c r="E7" s="14">
        <v>52337646</v>
      </c>
      <c r="F7" s="36">
        <v>55432735</v>
      </c>
      <c r="G7" s="36">
        <v>31472540</v>
      </c>
      <c r="H7" s="36">
        <v>28211839</v>
      </c>
      <c r="I7" s="36">
        <v>49732895.607000008</v>
      </c>
      <c r="J7" s="36">
        <v>52437162.853000008</v>
      </c>
      <c r="K7" s="15">
        <v>59996817.869000003</v>
      </c>
      <c r="L7" s="377">
        <v>13826775.598000001</v>
      </c>
      <c r="M7" s="179">
        <v>13725095.776000002</v>
      </c>
      <c r="N7" s="1"/>
      <c r="O7" s="134">
        <f t="shared" ref="O7:V7" si="0">C7/C26</f>
        <v>0.32652158243079221</v>
      </c>
      <c r="P7" s="21">
        <f t="shared" si="0"/>
        <v>0.33866384265840116</v>
      </c>
      <c r="Q7" s="21">
        <f t="shared" si="0"/>
        <v>0.35128215295789383</v>
      </c>
      <c r="R7" s="21">
        <f t="shared" si="0"/>
        <v>0.36067818128681806</v>
      </c>
      <c r="S7" s="259">
        <f t="shared" si="0"/>
        <v>0.22686829052615803</v>
      </c>
      <c r="T7" s="259">
        <f t="shared" si="0"/>
        <v>0.20557131612926036</v>
      </c>
      <c r="U7" s="259">
        <f t="shared" si="0"/>
        <v>0.3179700735555121</v>
      </c>
      <c r="V7" s="259">
        <f t="shared" si="0"/>
        <v>0.33381228998726198</v>
      </c>
      <c r="W7" s="22">
        <f>K7/K26</f>
        <v>0.38145309833816621</v>
      </c>
      <c r="X7" s="20">
        <f>L7/L26</f>
        <v>0.1187851177559205</v>
      </c>
      <c r="Y7" s="234">
        <f>M7/M26</f>
        <v>0.11614720534901526</v>
      </c>
      <c r="Z7" s="1"/>
      <c r="AA7" s="101">
        <f>(M7-L7)/L7</f>
        <v>-7.3538346868597783E-3</v>
      </c>
      <c r="AB7" s="101">
        <f>(Y7-X7)*100</f>
        <v>-0.26379124069052379</v>
      </c>
      <c r="AE7" s="1"/>
    </row>
    <row r="8" spans="1:31" ht="20.100000000000001" customHeight="1" x14ac:dyDescent="0.25">
      <c r="A8" s="24"/>
      <c r="B8" s="143" t="s">
        <v>64</v>
      </c>
      <c r="C8" s="10">
        <v>32620110</v>
      </c>
      <c r="D8" s="11">
        <v>34752906</v>
      </c>
      <c r="E8" s="11">
        <v>35348494</v>
      </c>
      <c r="F8" s="35">
        <v>37381333</v>
      </c>
      <c r="G8" s="35">
        <v>20886109</v>
      </c>
      <c r="H8" s="373">
        <v>18531059</v>
      </c>
      <c r="I8" s="35">
        <v>33010445.065000009</v>
      </c>
      <c r="J8" s="35">
        <v>35234517.611000009</v>
      </c>
      <c r="K8" s="12">
        <v>40810479.271000013</v>
      </c>
      <c r="L8" s="2">
        <v>9718336.0489999987</v>
      </c>
      <c r="M8" s="12">
        <v>9402866.382000003</v>
      </c>
      <c r="O8" s="77">
        <f t="shared" ref="O8" si="1">C8/$C$7</f>
        <v>0.67885034521983378</v>
      </c>
      <c r="P8" s="18">
        <f t="shared" ref="P8" si="2">D8/$D$7</f>
        <v>0.6619145367418986</v>
      </c>
      <c r="Q8" s="18">
        <f t="shared" ref="Q8" si="3">E8/$E$7</f>
        <v>0.67539327236842095</v>
      </c>
      <c r="R8" s="37">
        <f>F8/$F$7</f>
        <v>0.67435483744397606</v>
      </c>
      <c r="S8" s="37">
        <f>G8/$G$7</f>
        <v>0.66362959583179493</v>
      </c>
      <c r="T8" s="37">
        <f>H8/$H$7</f>
        <v>0.65685398956090735</v>
      </c>
      <c r="U8" s="37">
        <f>I8/$I$7</f>
        <v>0.66375473742481461</v>
      </c>
      <c r="V8" s="37">
        <f>J8/$J$7</f>
        <v>0.67193790994708991</v>
      </c>
      <c r="W8" s="37">
        <f>K8/$K$7</f>
        <v>0.68021072984416631</v>
      </c>
      <c r="X8" s="375">
        <f>L8/$L$7</f>
        <v>0.70286351146146642</v>
      </c>
      <c r="Y8" s="376">
        <f>M8/$M$7</f>
        <v>0.68508566610092858</v>
      </c>
      <c r="AA8" s="379">
        <f t="shared" ref="AA8:AA15" si="4">(M8-L8)/L8</f>
        <v>-3.2461284052063319E-2</v>
      </c>
      <c r="AB8" s="108">
        <f t="shared" ref="AB8:AB35" si="5">(Y8-X8)*100</f>
        <v>-1.7777845360537836</v>
      </c>
    </row>
    <row r="9" spans="1:31" ht="20.100000000000001" customHeight="1" x14ac:dyDescent="0.25">
      <c r="A9" s="24"/>
      <c r="B9" s="143" t="s">
        <v>65</v>
      </c>
      <c r="C9" s="10">
        <v>5996156</v>
      </c>
      <c r="D9" s="11">
        <v>7229535</v>
      </c>
      <c r="E9" s="11">
        <v>7753878</v>
      </c>
      <c r="F9" s="35">
        <v>8773924</v>
      </c>
      <c r="G9" s="35">
        <v>4661254</v>
      </c>
      <c r="H9" s="374">
        <v>4596072</v>
      </c>
      <c r="I9" s="35">
        <v>7639548.521999998</v>
      </c>
      <c r="J9" s="35">
        <v>7488323.228000002</v>
      </c>
      <c r="K9" s="12">
        <v>8347367.9689999996</v>
      </c>
      <c r="L9" s="2">
        <v>1672031.175</v>
      </c>
      <c r="M9" s="12">
        <v>1839965.8189999999</v>
      </c>
      <c r="O9" s="77">
        <f t="shared" ref="O9:O14" si="6">C9/$C$7</f>
        <v>0.1247847591743859</v>
      </c>
      <c r="P9" s="18">
        <f t="shared" ref="P9:P14" si="7">D9/$D$7</f>
        <v>0.13769594722191986</v>
      </c>
      <c r="Q9" s="18">
        <f t="shared" ref="Q9:Q14" si="8">E9/$E$7</f>
        <v>0.14815106510522083</v>
      </c>
      <c r="R9" s="37">
        <f t="shared" ref="R9:R14" si="9">F9/$F$7</f>
        <v>0.15828055390014584</v>
      </c>
      <c r="S9" s="37">
        <f t="shared" ref="S9:S15" si="10">G9/$G$7</f>
        <v>0.14810542777926408</v>
      </c>
      <c r="T9" s="37">
        <f t="shared" ref="T9:T15" si="11">H9/$H$7</f>
        <v>0.16291288207053783</v>
      </c>
      <c r="U9" s="37">
        <f t="shared" ref="U9:U15" si="12">I9/$I$7</f>
        <v>0.15361157698054315</v>
      </c>
      <c r="V9" s="37">
        <f t="shared" ref="V9:V15" si="13">J9/$J$7</f>
        <v>0.14280565195703726</v>
      </c>
      <c r="W9" s="37">
        <f t="shared" ref="W9:W15" si="14">K9/$K$7</f>
        <v>0.13913017832422467</v>
      </c>
      <c r="X9" s="96">
        <f t="shared" ref="X9:X14" si="15">L9/$L$7</f>
        <v>0.12092704934343869</v>
      </c>
      <c r="Y9" s="19">
        <f t="shared" ref="Y9:Y14" si="16">M9/$M$7</f>
        <v>0.13405850487523766</v>
      </c>
      <c r="AA9" s="380">
        <f t="shared" si="4"/>
        <v>0.10043750769180476</v>
      </c>
      <c r="AB9" s="104">
        <f t="shared" ref="AB9:AB12" si="17">(Y9-X9)*100</f>
        <v>1.3131455531798966</v>
      </c>
    </row>
    <row r="10" spans="1:31" ht="20.100000000000001" customHeight="1" x14ac:dyDescent="0.25">
      <c r="A10" s="24"/>
      <c r="B10" s="143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74">
        <v>26994</v>
      </c>
      <c r="I10" s="35">
        <v>14631.993</v>
      </c>
      <c r="J10" s="35">
        <v>12820.834999999997</v>
      </c>
      <c r="K10" s="12">
        <v>1890.3519999999999</v>
      </c>
      <c r="L10" s="2">
        <v>1890.3519999999999</v>
      </c>
      <c r="M10" s="12"/>
      <c r="O10" s="77">
        <f t="shared" si="6"/>
        <v>7.0760857146603083E-4</v>
      </c>
      <c r="P10" s="18">
        <f t="shared" si="7"/>
        <v>8.9275757488317708E-4</v>
      </c>
      <c r="Q10" s="18">
        <f t="shared" si="8"/>
        <v>1.3523726305917541E-3</v>
      </c>
      <c r="R10" s="37">
        <f t="shared" si="9"/>
        <v>7.9267241639800019E-4</v>
      </c>
      <c r="S10" s="37">
        <f t="shared" si="10"/>
        <v>1.19065699813234E-3</v>
      </c>
      <c r="T10" s="37">
        <f t="shared" si="11"/>
        <v>9.5683234262041545E-4</v>
      </c>
      <c r="U10" s="37">
        <f t="shared" si="12"/>
        <v>2.9421156402444657E-4</v>
      </c>
      <c r="V10" s="37">
        <f t="shared" si="13"/>
        <v>2.4449902135135251E-4</v>
      </c>
      <c r="W10" s="37">
        <f t="shared" si="14"/>
        <v>3.150753768520669E-5</v>
      </c>
      <c r="X10" s="96">
        <f t="shared" si="15"/>
        <v>1.3671676282020758E-4</v>
      </c>
      <c r="Y10" s="19">
        <f t="shared" si="16"/>
        <v>0</v>
      </c>
      <c r="AA10" s="380">
        <f t="shared" si="4"/>
        <v>-1</v>
      </c>
      <c r="AB10" s="104">
        <f t="shared" si="17"/>
        <v>-1.3671676282020758E-2</v>
      </c>
      <c r="AE10" s="1"/>
    </row>
    <row r="11" spans="1:31" ht="20.100000000000001" customHeight="1" x14ac:dyDescent="0.25">
      <c r="A11" s="24"/>
      <c r="B11" s="143" t="s">
        <v>66</v>
      </c>
      <c r="C11" s="10">
        <v>7107973</v>
      </c>
      <c r="D11" s="11">
        <v>7808527</v>
      </c>
      <c r="E11" s="11">
        <v>6734725</v>
      </c>
      <c r="F11" s="35">
        <v>6959733</v>
      </c>
      <c r="G11" s="35">
        <v>4458809</v>
      </c>
      <c r="H11" s="374">
        <v>3837005</v>
      </c>
      <c r="I11" s="35">
        <v>6914799.7319999989</v>
      </c>
      <c r="J11" s="35">
        <v>6886952.6150000039</v>
      </c>
      <c r="K11" s="12">
        <v>8431720.5749999993</v>
      </c>
      <c r="L11" s="2">
        <v>1888110.7210000001</v>
      </c>
      <c r="M11" s="12">
        <v>1873981.5590000001</v>
      </c>
      <c r="O11" s="77">
        <f t="shared" si="6"/>
        <v>0.14792255221896117</v>
      </c>
      <c r="P11" s="18">
        <f t="shared" si="7"/>
        <v>0.14872360693639858</v>
      </c>
      <c r="Q11" s="18">
        <f t="shared" si="8"/>
        <v>0.12867840865445113</v>
      </c>
      <c r="R11" s="37">
        <f t="shared" si="9"/>
        <v>0.12555276228026635</v>
      </c>
      <c r="S11" s="37">
        <f t="shared" si="10"/>
        <v>0.1416729949346319</v>
      </c>
      <c r="T11" s="37">
        <f t="shared" si="11"/>
        <v>0.13600690830541037</v>
      </c>
      <c r="U11" s="37">
        <f t="shared" si="12"/>
        <v>0.13903875186842582</v>
      </c>
      <c r="V11" s="37">
        <f t="shared" si="13"/>
        <v>0.13133724710291017</v>
      </c>
      <c r="W11" s="37">
        <f t="shared" si="14"/>
        <v>0.14053612965624662</v>
      </c>
      <c r="X11" s="96">
        <f t="shared" si="15"/>
        <v>0.13655466580893302</v>
      </c>
      <c r="Y11" s="19">
        <f t="shared" si="16"/>
        <v>0.13653686572277948</v>
      </c>
      <c r="AA11" s="380">
        <f t="shared" si="4"/>
        <v>-7.4832274626970936E-3</v>
      </c>
      <c r="AB11" s="104">
        <f t="shared" si="17"/>
        <v>-1.7800086153541006E-3</v>
      </c>
    </row>
    <row r="12" spans="1:31" ht="20.100000000000001" customHeight="1" x14ac:dyDescent="0.25">
      <c r="A12" s="24"/>
      <c r="B12" t="s">
        <v>67</v>
      </c>
      <c r="C12" s="10">
        <v>1961496</v>
      </c>
      <c r="D12" s="11">
        <v>2497849</v>
      </c>
      <c r="E12" s="11">
        <v>2289818</v>
      </c>
      <c r="F12" s="35">
        <v>1914368</v>
      </c>
      <c r="G12" s="35">
        <v>1185395</v>
      </c>
      <c r="H12" s="374">
        <v>997003</v>
      </c>
      <c r="I12" s="35">
        <v>1796065.412</v>
      </c>
      <c r="J12" s="35">
        <v>2407952.9209999996</v>
      </c>
      <c r="K12" s="12">
        <v>1999725.9799999995</v>
      </c>
      <c r="L12" s="2">
        <v>459197.71200000006</v>
      </c>
      <c r="M12" s="12">
        <v>489926.1</v>
      </c>
      <c r="O12" s="77">
        <f t="shared" si="6"/>
        <v>4.0820286527155275E-2</v>
      </c>
      <c r="P12" s="18">
        <f t="shared" si="7"/>
        <v>4.7574800325653768E-2</v>
      </c>
      <c r="Q12" s="18">
        <f t="shared" si="8"/>
        <v>4.3750878669629123E-2</v>
      </c>
      <c r="R12" s="37">
        <f t="shared" si="9"/>
        <v>3.4534972881998333E-2</v>
      </c>
      <c r="S12" s="37">
        <f t="shared" si="10"/>
        <v>3.7664421111229029E-2</v>
      </c>
      <c r="T12" s="37">
        <f t="shared" si="11"/>
        <v>3.5339879828464919E-2</v>
      </c>
      <c r="U12" s="37">
        <f t="shared" si="12"/>
        <v>3.6114233649150326E-2</v>
      </c>
      <c r="V12" s="37">
        <f t="shared" si="13"/>
        <v>4.5920732358277025E-2</v>
      </c>
      <c r="W12" s="37">
        <f t="shared" si="14"/>
        <v>3.333053403542667E-2</v>
      </c>
      <c r="X12" s="96">
        <f t="shared" si="15"/>
        <v>3.3210758990434582E-2</v>
      </c>
      <c r="Y12" s="19">
        <f t="shared" si="16"/>
        <v>3.5695641618523004E-2</v>
      </c>
      <c r="AA12" s="380">
        <f t="shared" si="4"/>
        <v>6.6917554676317534E-2</v>
      </c>
      <c r="AB12" s="104">
        <f t="shared" si="17"/>
        <v>0.24848826280884223</v>
      </c>
    </row>
    <row r="13" spans="1:31" ht="20.100000000000001" customHeight="1" x14ac:dyDescent="0.25">
      <c r="A13" s="24"/>
      <c r="B13" s="143" t="s">
        <v>81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74">
        <v>6760</v>
      </c>
      <c r="I13" s="35">
        <v>5641.3559999999989</v>
      </c>
      <c r="J13" s="35">
        <v>7820.6029999999992</v>
      </c>
      <c r="K13" s="12">
        <v>6696.1769999999988</v>
      </c>
      <c r="L13" s="2">
        <v>632.63</v>
      </c>
      <c r="M13" s="12">
        <v>3284.8389999999999</v>
      </c>
      <c r="O13" s="77">
        <f t="shared" si="6"/>
        <v>0</v>
      </c>
      <c r="P13" s="18">
        <f t="shared" si="7"/>
        <v>0</v>
      </c>
      <c r="Q13" s="18">
        <f t="shared" si="8"/>
        <v>0</v>
      </c>
      <c r="R13" s="37">
        <f t="shared" si="9"/>
        <v>0</v>
      </c>
      <c r="S13" s="37">
        <f t="shared" si="10"/>
        <v>0</v>
      </c>
      <c r="T13" s="37">
        <f t="shared" si="11"/>
        <v>2.3961571594109833E-4</v>
      </c>
      <c r="U13" s="37">
        <f t="shared" si="12"/>
        <v>1.1343308953050315E-4</v>
      </c>
      <c r="V13" s="37">
        <f t="shared" si="13"/>
        <v>1.4914237488256044E-4</v>
      </c>
      <c r="W13" s="37">
        <f t="shared" si="14"/>
        <v>1.1160886923404438E-4</v>
      </c>
      <c r="X13" s="96">
        <f t="shared" si="15"/>
        <v>4.5753978974787724E-5</v>
      </c>
      <c r="Y13" s="19">
        <f t="shared" si="16"/>
        <v>2.3933086177394406E-4</v>
      </c>
      <c r="AA13" s="380">
        <f t="shared" si="4"/>
        <v>4.1923541406509335</v>
      </c>
      <c r="AB13" s="104">
        <f t="shared" ref="AB13:AB15" si="18">(Y13-X13)*100</f>
        <v>1.9357688279915634E-2</v>
      </c>
    </row>
    <row r="14" spans="1:31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74">
        <v>0</v>
      </c>
      <c r="I14" s="35"/>
      <c r="J14" s="35">
        <v>296.35500000000002</v>
      </c>
      <c r="K14" s="12">
        <v>2479.4070000000002</v>
      </c>
      <c r="L14" s="2"/>
      <c r="M14" s="12">
        <v>23030.692000000003</v>
      </c>
      <c r="O14" s="77">
        <f t="shared" si="6"/>
        <v>0</v>
      </c>
      <c r="P14" s="18">
        <f t="shared" si="7"/>
        <v>0</v>
      </c>
      <c r="Q14" s="18">
        <f t="shared" si="8"/>
        <v>0</v>
      </c>
      <c r="R14" s="37">
        <f t="shared" si="9"/>
        <v>2.0998422682914709E-5</v>
      </c>
      <c r="S14" s="37">
        <f t="shared" si="10"/>
        <v>1.7062493208365133E-5</v>
      </c>
      <c r="T14" s="37">
        <f t="shared" si="11"/>
        <v>0</v>
      </c>
      <c r="U14" s="37">
        <f t="shared" si="12"/>
        <v>0</v>
      </c>
      <c r="V14" s="37">
        <f t="shared" si="13"/>
        <v>5.651621557611504E-6</v>
      </c>
      <c r="W14" s="37">
        <f t="shared" si="14"/>
        <v>4.1325641726760559E-5</v>
      </c>
      <c r="X14" s="96">
        <f t="shared" si="15"/>
        <v>0</v>
      </c>
      <c r="Y14" s="19">
        <f t="shared" si="16"/>
        <v>1.6779986366486394E-3</v>
      </c>
      <c r="AA14" s="380"/>
      <c r="AB14" s="104">
        <f t="shared" si="18"/>
        <v>0.16779986366486394</v>
      </c>
      <c r="AE14" s="1"/>
    </row>
    <row r="15" spans="1:31" ht="20.100000000000001" customHeight="1" thickBot="1" x14ac:dyDescent="0.3">
      <c r="A15" s="24"/>
      <c r="B15" t="s">
        <v>70</v>
      </c>
      <c r="C15" s="10">
        <v>332253</v>
      </c>
      <c r="D15" s="11">
        <v>167925</v>
      </c>
      <c r="E15" s="11">
        <v>139951</v>
      </c>
      <c r="F15" s="35">
        <v>358273</v>
      </c>
      <c r="G15" s="35">
        <v>242963</v>
      </c>
      <c r="H15" s="33">
        <v>216946</v>
      </c>
      <c r="I15" s="44">
        <v>351763.527</v>
      </c>
      <c r="J15" s="44">
        <v>398478.68500000011</v>
      </c>
      <c r="K15" s="43">
        <v>396458.13799999998</v>
      </c>
      <c r="L15" s="212">
        <v>86576.959000000003</v>
      </c>
      <c r="M15" s="161">
        <v>92040.384999999995</v>
      </c>
      <c r="O15" s="77">
        <f t="shared" ref="O15" si="19">C15/$C$7</f>
        <v>6.9144482881978459E-3</v>
      </c>
      <c r="P15" s="18">
        <f t="shared" ref="P15" si="20">D15/$D$7</f>
        <v>3.1983511992459946E-3</v>
      </c>
      <c r="Q15" s="18">
        <f t="shared" ref="Q15" si="21">E15/$E$7</f>
        <v>2.6740025716861624E-3</v>
      </c>
      <c r="R15" s="37">
        <f t="shared" ref="R15" si="22">F15/$F$7</f>
        <v>6.4632026545325613E-3</v>
      </c>
      <c r="S15" s="37">
        <f t="shared" si="10"/>
        <v>7.7198408517393262E-3</v>
      </c>
      <c r="T15" s="37">
        <f t="shared" si="11"/>
        <v>7.6898921761179764E-3</v>
      </c>
      <c r="U15" s="37">
        <f t="shared" si="12"/>
        <v>7.0730554235110448E-3</v>
      </c>
      <c r="V15" s="37">
        <f t="shared" si="13"/>
        <v>7.5991656168942134E-3</v>
      </c>
      <c r="W15" s="37">
        <f t="shared" si="14"/>
        <v>6.6079860912898105E-3</v>
      </c>
      <c r="X15" s="96">
        <f t="shared" ref="X15" si="23">L15/$L$7</f>
        <v>6.2615436539320913E-3</v>
      </c>
      <c r="Y15" s="19">
        <f t="shared" ref="Y15" si="24">M15/$M$7</f>
        <v>6.7059921841087474E-3</v>
      </c>
      <c r="AA15" s="380">
        <f t="shared" si="4"/>
        <v>6.3104849871199478E-2</v>
      </c>
      <c r="AB15" s="104">
        <f t="shared" si="18"/>
        <v>4.4444853017665611E-2</v>
      </c>
    </row>
    <row r="16" spans="1:31" ht="20.100000000000001" customHeight="1" thickBot="1" x14ac:dyDescent="0.3">
      <c r="A16" s="5" t="s">
        <v>35</v>
      </c>
      <c r="B16" s="6"/>
      <c r="C16" s="13">
        <v>99111299</v>
      </c>
      <c r="D16" s="14">
        <v>102528037</v>
      </c>
      <c r="E16" s="14">
        <v>96652690</v>
      </c>
      <c r="F16" s="36">
        <v>98257557</v>
      </c>
      <c r="G16" s="36">
        <v>107253502</v>
      </c>
      <c r="H16" s="36">
        <v>109024423</v>
      </c>
      <c r="I16" s="36">
        <v>106674577.118</v>
      </c>
      <c r="J16" s="36">
        <v>104648613.87200004</v>
      </c>
      <c r="K16" s="15">
        <v>97288096.398000002</v>
      </c>
      <c r="L16" s="378">
        <v>19458673.545999993</v>
      </c>
      <c r="M16" s="160">
        <v>19089230.75</v>
      </c>
      <c r="N16" s="1"/>
      <c r="O16" s="134">
        <f t="shared" ref="O16:V16" si="25">C16/C26</f>
        <v>0.67347841756920779</v>
      </c>
      <c r="P16" s="21">
        <f t="shared" si="25"/>
        <v>0.6613361573415989</v>
      </c>
      <c r="Q16" s="21">
        <f t="shared" si="25"/>
        <v>0.64871784704210611</v>
      </c>
      <c r="R16" s="21">
        <f t="shared" si="25"/>
        <v>0.63932181871318194</v>
      </c>
      <c r="S16" s="259">
        <f t="shared" si="25"/>
        <v>0.77313170947384202</v>
      </c>
      <c r="T16" s="259">
        <f t="shared" si="25"/>
        <v>0.79442868387073962</v>
      </c>
      <c r="U16" s="259">
        <f t="shared" si="25"/>
        <v>0.68202992644448779</v>
      </c>
      <c r="V16" s="259">
        <f t="shared" si="25"/>
        <v>0.66618771001273791</v>
      </c>
      <c r="W16" s="22">
        <f>K16/K26</f>
        <v>0.61854690166183368</v>
      </c>
      <c r="X16" s="20">
        <f>L16/L26</f>
        <v>0.16716846325834353</v>
      </c>
      <c r="Y16" s="234">
        <f>M16/M26</f>
        <v>0.16154064350880246</v>
      </c>
      <c r="Z16" s="1"/>
      <c r="AA16" s="64">
        <f t="shared" ref="AA16:AA35" si="26">(M16-L16)/L16</f>
        <v>-1.8986021587064288E-2</v>
      </c>
      <c r="AB16" s="101">
        <f t="shared" si="5"/>
        <v>-0.56278197495410742</v>
      </c>
      <c r="AE16" s="26"/>
    </row>
    <row r="17" spans="1:31" ht="20.100000000000001" customHeight="1" x14ac:dyDescent="0.25">
      <c r="A17" s="24"/>
      <c r="B17" t="s">
        <v>64</v>
      </c>
      <c r="C17" s="10">
        <v>51767055</v>
      </c>
      <c r="D17" s="11">
        <v>55509298</v>
      </c>
      <c r="E17" s="11">
        <v>53008030</v>
      </c>
      <c r="F17" s="35">
        <v>56579396</v>
      </c>
      <c r="G17" s="35">
        <v>63218136</v>
      </c>
      <c r="H17" s="35">
        <v>63144509</v>
      </c>
      <c r="I17" s="35">
        <v>61096224.103999987</v>
      </c>
      <c r="J17" s="35">
        <v>59589196.070000015</v>
      </c>
      <c r="K17" s="12">
        <v>55761624.236000001</v>
      </c>
      <c r="L17" s="212">
        <v>11179765.275999993</v>
      </c>
      <c r="M17" s="161">
        <v>11128329.614</v>
      </c>
      <c r="O17" s="77">
        <f t="shared" ref="O17" si="27">C17/$C$16</f>
        <v>0.5223123450334356</v>
      </c>
      <c r="P17" s="18">
        <f t="shared" ref="P17" si="28">D17/$D$16</f>
        <v>0.54140603511213226</v>
      </c>
      <c r="Q17" s="18">
        <f t="shared" ref="Q17" si="29">E17/$E$16</f>
        <v>0.54843822763753391</v>
      </c>
      <c r="R17" s="37">
        <f>F17/$F$16</f>
        <v>0.57582742465294556</v>
      </c>
      <c r="S17" s="37">
        <f>G17/$G$16</f>
        <v>0.58942724313095152</v>
      </c>
      <c r="T17" s="37">
        <f>H17/$H$16</f>
        <v>0.57917764903007096</v>
      </c>
      <c r="U17" s="37">
        <f>I17/$I$16</f>
        <v>0.5727346266994553</v>
      </c>
      <c r="V17" s="37">
        <f>J17/$J$16</f>
        <v>0.56942174258405354</v>
      </c>
      <c r="W17" s="37">
        <f>K17/$K$16</f>
        <v>0.57315978316486327</v>
      </c>
      <c r="X17" s="96">
        <f>L17/$L$16</f>
        <v>0.57453891960164738</v>
      </c>
      <c r="Y17" s="78">
        <f>M17/$M$16</f>
        <v>0.58296375373847897</v>
      </c>
      <c r="AA17" s="145">
        <f t="shared" si="26"/>
        <v>-4.60078192432285E-3</v>
      </c>
      <c r="AB17" s="104">
        <f t="shared" si="5"/>
        <v>0.84248341368315938</v>
      </c>
      <c r="AE17" s="2"/>
    </row>
    <row r="18" spans="1:31" ht="20.100000000000001" customHeight="1" x14ac:dyDescent="0.25">
      <c r="A18" s="24"/>
      <c r="B18" t="s">
        <v>65</v>
      </c>
      <c r="C18" s="10">
        <v>56768</v>
      </c>
      <c r="D18" s="11">
        <v>44015</v>
      </c>
      <c r="E18" s="11">
        <v>22043</v>
      </c>
      <c r="F18" s="35">
        <v>50944</v>
      </c>
      <c r="G18" s="35">
        <v>44500</v>
      </c>
      <c r="H18" s="35">
        <v>23703</v>
      </c>
      <c r="I18" s="35">
        <v>293499.55899999983</v>
      </c>
      <c r="J18" s="35">
        <v>214368.47399999999</v>
      </c>
      <c r="K18" s="12">
        <v>264078.04500000004</v>
      </c>
      <c r="L18" s="212">
        <v>60624.866000000009</v>
      </c>
      <c r="M18" s="161">
        <v>49154.183999999994</v>
      </c>
      <c r="O18" s="77">
        <f t="shared" ref="O18:O25" si="30">C18/$C$16</f>
        <v>5.7277021462507521E-4</v>
      </c>
      <c r="P18" s="18">
        <f t="shared" ref="P18:P25" si="31">D18/$D$16</f>
        <v>4.2929720774815964E-4</v>
      </c>
      <c r="Q18" s="18">
        <f t="shared" ref="Q18:Q25" si="32">E18/$E$16</f>
        <v>2.2806400939280635E-4</v>
      </c>
      <c r="R18" s="37">
        <f t="shared" ref="R18:R24" si="33">F18/$F$16</f>
        <v>5.1847411594000857E-4</v>
      </c>
      <c r="S18" s="37">
        <f t="shared" ref="S18:S25" si="34">G18/$G$16</f>
        <v>4.1490486716228622E-4</v>
      </c>
      <c r="T18" s="37">
        <f t="shared" ref="T18:T25" si="35">H18/$H$16</f>
        <v>2.1741000179381826E-4</v>
      </c>
      <c r="U18" s="37">
        <f t="shared" ref="U18:U25" si="36">I18/$I$16</f>
        <v>2.7513543238642515E-3</v>
      </c>
      <c r="V18" s="37">
        <f t="shared" ref="V18:V25" si="37">J18/$J$16</f>
        <v>2.0484597556371148E-3</v>
      </c>
      <c r="W18" s="37">
        <f t="shared" ref="W18:W25" si="38">K18/$K$16</f>
        <v>2.7143921484461156E-3</v>
      </c>
      <c r="X18" s="96">
        <f t="shared" ref="X18:X24" si="39">L18/$L$16</f>
        <v>3.1155703320004725E-3</v>
      </c>
      <c r="Y18" s="78">
        <f t="shared" ref="Y18:Y24" si="40">M18/$M$16</f>
        <v>2.5749693449538293E-3</v>
      </c>
      <c r="AA18" s="145">
        <f t="shared" ref="AA18:AA25" si="41">(M18-L18)/L18</f>
        <v>-0.18920754398038608</v>
      </c>
      <c r="AB18" s="104">
        <f t="shared" ref="AB18:AB25" si="42">(Y18-X18)*100</f>
        <v>-5.4060098704664321E-2</v>
      </c>
      <c r="AE18" s="2"/>
    </row>
    <row r="19" spans="1:31" ht="20.100000000000001" customHeight="1" x14ac:dyDescent="0.25">
      <c r="A19" s="24"/>
      <c r="B19" t="s">
        <v>72</v>
      </c>
      <c r="C19" s="10">
        <v>0</v>
      </c>
      <c r="D19" s="11">
        <v>0</v>
      </c>
      <c r="E19" s="11">
        <v>0</v>
      </c>
      <c r="F19" s="35">
        <v>194</v>
      </c>
      <c r="G19" s="35">
        <v>2024</v>
      </c>
      <c r="H19" s="35">
        <v>142</v>
      </c>
      <c r="I19" s="35"/>
      <c r="J19" s="35"/>
      <c r="K19" s="12"/>
      <c r="L19" s="212"/>
      <c r="M19" s="161"/>
      <c r="O19" s="77">
        <f t="shared" si="30"/>
        <v>0</v>
      </c>
      <c r="P19" s="18">
        <f t="shared" si="31"/>
        <v>0</v>
      </c>
      <c r="Q19" s="18">
        <f t="shared" si="32"/>
        <v>0</v>
      </c>
      <c r="R19" s="37">
        <f t="shared" si="33"/>
        <v>1.9744028441496871E-6</v>
      </c>
      <c r="S19" s="37">
        <f t="shared" si="34"/>
        <v>1.8871178677223986E-5</v>
      </c>
      <c r="T19" s="37">
        <f t="shared" si="35"/>
        <v>1.3024604587909629E-6</v>
      </c>
      <c r="U19" s="37">
        <f t="shared" si="36"/>
        <v>0</v>
      </c>
      <c r="V19" s="37">
        <f t="shared" si="37"/>
        <v>0</v>
      </c>
      <c r="W19" s="37">
        <f t="shared" si="38"/>
        <v>0</v>
      </c>
      <c r="X19" s="96">
        <f t="shared" si="39"/>
        <v>0</v>
      </c>
      <c r="Y19" s="78">
        <f t="shared" si="40"/>
        <v>0</v>
      </c>
      <c r="AA19" s="145"/>
      <c r="AB19" s="104">
        <f t="shared" ref="AB19:AB23" si="43">(Y19-X19)*100</f>
        <v>0</v>
      </c>
      <c r="AE19" s="26"/>
    </row>
    <row r="20" spans="1:31" ht="20.100000000000001" customHeight="1" x14ac:dyDescent="0.25">
      <c r="A20" s="24"/>
      <c r="B20" t="s">
        <v>66</v>
      </c>
      <c r="C20" s="10">
        <v>17693535</v>
      </c>
      <c r="D20" s="11">
        <v>18328384</v>
      </c>
      <c r="E20" s="11">
        <v>17414147</v>
      </c>
      <c r="F20" s="35">
        <v>16488232</v>
      </c>
      <c r="G20" s="35">
        <v>17117968</v>
      </c>
      <c r="H20" s="35">
        <v>18013141</v>
      </c>
      <c r="I20" s="35">
        <v>18571027.471000008</v>
      </c>
      <c r="J20" s="35">
        <v>18075737.222000014</v>
      </c>
      <c r="K20" s="12">
        <v>17062174.962000005</v>
      </c>
      <c r="L20" s="212">
        <v>3083316.4560000002</v>
      </c>
      <c r="M20" s="161">
        <v>3026155.4669999992</v>
      </c>
      <c r="O20" s="77">
        <f t="shared" si="30"/>
        <v>0.17852187569451591</v>
      </c>
      <c r="P20" s="18">
        <f t="shared" si="31"/>
        <v>0.1787646046515062</v>
      </c>
      <c r="Q20" s="18">
        <f t="shared" si="32"/>
        <v>0.18017239871958038</v>
      </c>
      <c r="R20" s="37">
        <f t="shared" si="33"/>
        <v>0.16780624822577259</v>
      </c>
      <c r="S20" s="37">
        <f t="shared" si="34"/>
        <v>0.15960288177816329</v>
      </c>
      <c r="T20" s="37">
        <f t="shared" si="35"/>
        <v>0.16522115416286129</v>
      </c>
      <c r="U20" s="37">
        <f t="shared" si="36"/>
        <v>0.17409047190744739</v>
      </c>
      <c r="V20" s="37">
        <f t="shared" si="37"/>
        <v>0.17272791825135095</v>
      </c>
      <c r="W20" s="37">
        <f t="shared" si="38"/>
        <v>0.17537782723386455</v>
      </c>
      <c r="X20" s="96">
        <f t="shared" si="39"/>
        <v>0.15845460630762367</v>
      </c>
      <c r="Y20" s="78">
        <f t="shared" si="40"/>
        <v>0.15852684199964417</v>
      </c>
      <c r="AA20" s="145">
        <f t="shared" ref="AA20:AA23" si="44">(M20-L20)/L20</f>
        <v>-1.8538800611519517E-2</v>
      </c>
      <c r="AB20" s="104">
        <f t="shared" si="43"/>
        <v>7.2235692020500286E-3</v>
      </c>
      <c r="AE20" s="2"/>
    </row>
    <row r="21" spans="1:31" ht="20.100000000000001" customHeight="1" x14ac:dyDescent="0.25">
      <c r="A21" s="24"/>
      <c r="B21" t="s">
        <v>67</v>
      </c>
      <c r="C21" s="10">
        <v>3892493</v>
      </c>
      <c r="D21" s="11">
        <v>4365663</v>
      </c>
      <c r="E21" s="11">
        <v>3695987</v>
      </c>
      <c r="F21" s="35">
        <v>3292943</v>
      </c>
      <c r="G21" s="35">
        <v>3731330</v>
      </c>
      <c r="H21" s="35">
        <v>4102757</v>
      </c>
      <c r="I21" s="35">
        <v>3787437.9240000001</v>
      </c>
      <c r="J21" s="35">
        <v>3691109.0250000008</v>
      </c>
      <c r="K21" s="12">
        <v>3784953.3459999999</v>
      </c>
      <c r="L21" s="212">
        <v>860452.29899999977</v>
      </c>
      <c r="M21" s="161">
        <v>775449.55800000008</v>
      </c>
      <c r="O21" s="77">
        <f t="shared" si="30"/>
        <v>3.9273958058001039E-2</v>
      </c>
      <c r="P21" s="18">
        <f t="shared" si="31"/>
        <v>4.2580187115062E-2</v>
      </c>
      <c r="Q21" s="18">
        <f t="shared" si="32"/>
        <v>3.823987723466362E-2</v>
      </c>
      <c r="R21" s="37">
        <f t="shared" si="33"/>
        <v>3.3513381571251562E-2</v>
      </c>
      <c r="S21" s="37">
        <f t="shared" si="34"/>
        <v>3.4789819730082099E-2</v>
      </c>
      <c r="T21" s="37">
        <f t="shared" si="35"/>
        <v>3.7631540595266438E-2</v>
      </c>
      <c r="U21" s="37">
        <f t="shared" si="36"/>
        <v>3.5504597499462852E-2</v>
      </c>
      <c r="V21" s="37">
        <f t="shared" si="37"/>
        <v>3.5271456433381393E-2</v>
      </c>
      <c r="W21" s="37">
        <f t="shared" si="38"/>
        <v>3.8904588394000163E-2</v>
      </c>
      <c r="X21" s="96">
        <f t="shared" si="39"/>
        <v>4.4219473489079529E-2</v>
      </c>
      <c r="Y21" s="78">
        <f t="shared" si="40"/>
        <v>4.0622357608621817E-2</v>
      </c>
      <c r="AA21" s="145">
        <f t="shared" si="44"/>
        <v>-9.878844079885446E-2</v>
      </c>
      <c r="AB21" s="104">
        <f t="shared" si="43"/>
        <v>-0.35971158804577119</v>
      </c>
      <c r="AE21" s="2"/>
    </row>
    <row r="22" spans="1:31" ht="20.100000000000001" customHeight="1" x14ac:dyDescent="0.25">
      <c r="A22" s="24"/>
      <c r="B22" t="s">
        <v>81</v>
      </c>
      <c r="C22" s="10">
        <v>0</v>
      </c>
      <c r="D22" s="11">
        <v>0</v>
      </c>
      <c r="E22" s="11">
        <v>0</v>
      </c>
      <c r="F22" s="35">
        <v>0</v>
      </c>
      <c r="G22" s="35">
        <v>0</v>
      </c>
      <c r="H22" s="35">
        <v>14358</v>
      </c>
      <c r="I22" s="35">
        <v>19082.862000000005</v>
      </c>
      <c r="J22" s="35">
        <v>18398.728999999999</v>
      </c>
      <c r="K22" s="12">
        <v>19332.385999999999</v>
      </c>
      <c r="L22" s="212">
        <v>3105</v>
      </c>
      <c r="M22" s="161">
        <v>3453.8770000000004</v>
      </c>
      <c r="O22" s="77">
        <f t="shared" si="30"/>
        <v>0</v>
      </c>
      <c r="P22" s="18">
        <f t="shared" si="31"/>
        <v>0</v>
      </c>
      <c r="Q22" s="18">
        <f t="shared" si="32"/>
        <v>0</v>
      </c>
      <c r="R22" s="37">
        <f t="shared" si="33"/>
        <v>0</v>
      </c>
      <c r="S22" s="37">
        <f t="shared" si="34"/>
        <v>0</v>
      </c>
      <c r="T22" s="37">
        <f t="shared" si="35"/>
        <v>1.3169526244592004E-4</v>
      </c>
      <c r="U22" s="37">
        <f t="shared" si="36"/>
        <v>1.7888856478794524E-4</v>
      </c>
      <c r="V22" s="37">
        <f t="shared" si="37"/>
        <v>1.7581435930440732E-4</v>
      </c>
      <c r="W22" s="37">
        <f t="shared" si="38"/>
        <v>1.9871275845415167E-4</v>
      </c>
      <c r="X22" s="96">
        <f t="shared" si="39"/>
        <v>1.5956894454597997E-4</v>
      </c>
      <c r="Y22" s="78">
        <f t="shared" si="40"/>
        <v>1.809332730707339E-4</v>
      </c>
      <c r="AA22" s="145">
        <f t="shared" si="44"/>
        <v>0.11235974235104683</v>
      </c>
      <c r="AB22" s="104">
        <f t="shared" si="43"/>
        <v>2.136432852475393E-3</v>
      </c>
      <c r="AE22" s="2"/>
    </row>
    <row r="23" spans="1:31" ht="20.100000000000001" customHeight="1" x14ac:dyDescent="0.25">
      <c r="A23" s="24"/>
      <c r="B23" t="s">
        <v>68</v>
      </c>
      <c r="C23" s="10">
        <v>0</v>
      </c>
      <c r="D23" s="11">
        <v>0</v>
      </c>
      <c r="E23" s="11">
        <v>266</v>
      </c>
      <c r="F23" s="35">
        <v>221</v>
      </c>
      <c r="G23" s="35">
        <v>39</v>
      </c>
      <c r="H23" s="35">
        <v>1021</v>
      </c>
      <c r="I23" s="35">
        <v>1179.998</v>
      </c>
      <c r="J23" s="35">
        <v>6268.2449999999999</v>
      </c>
      <c r="K23" s="12">
        <v>12791.784999999998</v>
      </c>
      <c r="L23" s="212">
        <v>702.22499999999991</v>
      </c>
      <c r="M23" s="161">
        <v>1706.3880000000001</v>
      </c>
      <c r="O23" s="77">
        <f t="shared" si="30"/>
        <v>0</v>
      </c>
      <c r="P23" s="18">
        <f t="shared" si="31"/>
        <v>0</v>
      </c>
      <c r="Q23" s="18">
        <f t="shared" si="32"/>
        <v>2.7521220568201463E-6</v>
      </c>
      <c r="R23" s="37">
        <f t="shared" si="33"/>
        <v>2.2491908688509322E-6</v>
      </c>
      <c r="S23" s="37">
        <f t="shared" si="34"/>
        <v>3.6362449032200366E-7</v>
      </c>
      <c r="T23" s="37">
        <f t="shared" si="35"/>
        <v>9.3648741438420641E-6</v>
      </c>
      <c r="U23" s="37">
        <f t="shared" si="36"/>
        <v>1.106166091190335E-5</v>
      </c>
      <c r="V23" s="37">
        <f t="shared" si="37"/>
        <v>5.9898022229581987E-5</v>
      </c>
      <c r="W23" s="37">
        <f t="shared" si="38"/>
        <v>1.3148355732719389E-4</v>
      </c>
      <c r="X23" s="96">
        <f t="shared" si="39"/>
        <v>3.6088019994782852E-5</v>
      </c>
      <c r="Y23" s="78">
        <f t="shared" si="40"/>
        <v>8.9390087130671842E-5</v>
      </c>
      <c r="AA23" s="145">
        <f t="shared" si="44"/>
        <v>1.4299732991562539</v>
      </c>
      <c r="AB23" s="104">
        <f t="shared" si="43"/>
        <v>5.3302067135888986E-3</v>
      </c>
      <c r="AE23" s="26"/>
    </row>
    <row r="24" spans="1:31" ht="20.100000000000001" customHeight="1" x14ac:dyDescent="0.25">
      <c r="A24" s="24"/>
      <c r="B24" t="s">
        <v>82</v>
      </c>
      <c r="C24" s="10">
        <v>0</v>
      </c>
      <c r="D24" s="11">
        <v>0</v>
      </c>
      <c r="E24" s="11">
        <v>0</v>
      </c>
      <c r="F24" s="35">
        <v>0</v>
      </c>
      <c r="G24" s="35">
        <v>0</v>
      </c>
      <c r="H24" s="35">
        <v>0</v>
      </c>
      <c r="I24" s="35">
        <v>679.50199999999995</v>
      </c>
      <c r="J24" s="35">
        <v>710.35900000000004</v>
      </c>
      <c r="K24" s="12">
        <v>217.3</v>
      </c>
      <c r="L24" s="212"/>
      <c r="M24" s="161"/>
      <c r="O24" s="77">
        <f t="shared" si="30"/>
        <v>0</v>
      </c>
      <c r="P24" s="18">
        <f t="shared" si="31"/>
        <v>0</v>
      </c>
      <c r="Q24" s="18">
        <f t="shared" si="32"/>
        <v>0</v>
      </c>
      <c r="R24" s="37">
        <f t="shared" si="33"/>
        <v>0</v>
      </c>
      <c r="S24" s="37">
        <f t="shared" si="34"/>
        <v>0</v>
      </c>
      <c r="T24" s="37">
        <f t="shared" si="35"/>
        <v>0</v>
      </c>
      <c r="U24" s="37">
        <f t="shared" si="36"/>
        <v>6.3698588582015805E-6</v>
      </c>
      <c r="V24" s="37">
        <f t="shared" si="37"/>
        <v>6.7880402206652155E-6</v>
      </c>
      <c r="W24" s="37">
        <f t="shared" si="38"/>
        <v>2.2335723284279118E-6</v>
      </c>
      <c r="X24" s="96">
        <f t="shared" si="39"/>
        <v>0</v>
      </c>
      <c r="Y24" s="78">
        <f t="shared" si="40"/>
        <v>0</v>
      </c>
      <c r="AA24" s="145"/>
      <c r="AB24" s="104"/>
      <c r="AE24" s="26"/>
    </row>
    <row r="25" spans="1:31" ht="20.100000000000001" customHeight="1" thickBot="1" x14ac:dyDescent="0.3">
      <c r="A25" s="24"/>
      <c r="B25" t="s">
        <v>70</v>
      </c>
      <c r="C25" s="32">
        <v>25701448</v>
      </c>
      <c r="D25" s="33">
        <v>24280677</v>
      </c>
      <c r="E25" s="33">
        <v>22512217</v>
      </c>
      <c r="F25" s="35">
        <v>21845627</v>
      </c>
      <c r="G25" s="35">
        <v>23139505</v>
      </c>
      <c r="H25" s="35">
        <v>23724792</v>
      </c>
      <c r="I25" s="35">
        <v>22905445.698000003</v>
      </c>
      <c r="J25" s="35">
        <v>23052825.747999988</v>
      </c>
      <c r="K25" s="12">
        <v>20382924.338</v>
      </c>
      <c r="L25" s="212">
        <v>4270707.4239999996</v>
      </c>
      <c r="M25" s="161">
        <v>4104981.6619999991</v>
      </c>
      <c r="O25" s="77">
        <f t="shared" si="30"/>
        <v>0.25931905099942237</v>
      </c>
      <c r="P25" s="18">
        <f t="shared" si="31"/>
        <v>0.23681987591355133</v>
      </c>
      <c r="Q25" s="18">
        <f t="shared" si="32"/>
        <v>0.23291868027677243</v>
      </c>
      <c r="R25" s="37">
        <f>F25/$F$16</f>
        <v>0.2223302478403773</v>
      </c>
      <c r="S25" s="37">
        <f t="shared" si="34"/>
        <v>0.21574591569047322</v>
      </c>
      <c r="T25" s="37">
        <f t="shared" si="35"/>
        <v>0.21760988361295891</v>
      </c>
      <c r="U25" s="37">
        <f t="shared" si="36"/>
        <v>0.21472262948521215</v>
      </c>
      <c r="V25" s="37">
        <f t="shared" si="37"/>
        <v>0.22028792255382221</v>
      </c>
      <c r="W25" s="37">
        <f t="shared" si="38"/>
        <v>0.20951097917071612</v>
      </c>
      <c r="X25" s="96">
        <f>L25/$L$16</f>
        <v>0.21947577330510817</v>
      </c>
      <c r="Y25" s="78">
        <f>M25/$M$16</f>
        <v>0.21504175394809971</v>
      </c>
      <c r="AA25" s="145">
        <f t="shared" si="41"/>
        <v>-3.8805224883511145E-2</v>
      </c>
      <c r="AB25" s="104">
        <f t="shared" si="42"/>
        <v>-0.44340193570084618</v>
      </c>
    </row>
    <row r="26" spans="1:31" ht="20.100000000000001" customHeight="1" thickBot="1" x14ac:dyDescent="0.3">
      <c r="A26" s="74" t="s">
        <v>20</v>
      </c>
      <c r="B26" s="100"/>
      <c r="C26" s="142">
        <f t="shared" ref="C26:K33" si="45">C7+C16</f>
        <v>147163289</v>
      </c>
      <c r="D26" s="142">
        <f t="shared" si="45"/>
        <v>155031652</v>
      </c>
      <c r="E26" s="142">
        <f t="shared" si="45"/>
        <v>148990336</v>
      </c>
      <c r="F26" s="142">
        <f t="shared" si="45"/>
        <v>153690292</v>
      </c>
      <c r="G26" s="142">
        <f t="shared" si="45"/>
        <v>138726042</v>
      </c>
      <c r="H26" s="142">
        <f t="shared" si="45"/>
        <v>137236262</v>
      </c>
      <c r="I26" s="142">
        <f t="shared" si="45"/>
        <v>156407472.72500002</v>
      </c>
      <c r="J26" s="142">
        <f t="shared" si="45"/>
        <v>157085776.72500005</v>
      </c>
      <c r="K26" s="142">
        <f t="shared" si="45"/>
        <v>157284914.26700002</v>
      </c>
      <c r="L26" s="173">
        <v>116401581.77400002</v>
      </c>
      <c r="M26" s="169">
        <v>118169832.28100002</v>
      </c>
      <c r="O26" s="146">
        <f t="shared" ref="O26:Y26" si="46">O7+O16</f>
        <v>1</v>
      </c>
      <c r="P26" s="149">
        <f t="shared" si="46"/>
        <v>1</v>
      </c>
      <c r="Q26" s="149">
        <f t="shared" si="46"/>
        <v>1</v>
      </c>
      <c r="R26" s="149">
        <f t="shared" si="46"/>
        <v>1</v>
      </c>
      <c r="S26" s="149">
        <f t="shared" si="46"/>
        <v>1</v>
      </c>
      <c r="T26" s="149">
        <f t="shared" si="46"/>
        <v>1</v>
      </c>
      <c r="U26" s="149">
        <f>U7+U16</f>
        <v>0.99999999999999989</v>
      </c>
      <c r="V26" s="149">
        <f>V7+V16</f>
        <v>0.99999999999999989</v>
      </c>
      <c r="W26" s="150">
        <f t="shared" si="46"/>
        <v>0.99999999999999989</v>
      </c>
      <c r="X26" s="237">
        <f t="shared" si="46"/>
        <v>0.28595358101426405</v>
      </c>
      <c r="Y26" s="177">
        <f t="shared" si="46"/>
        <v>0.27768784885781772</v>
      </c>
      <c r="AA26" s="240">
        <f t="shared" si="26"/>
        <v>1.5190949126732259E-2</v>
      </c>
      <c r="AB26" s="239">
        <f t="shared" si="5"/>
        <v>-0.8265732156446326</v>
      </c>
      <c r="AE26" s="1"/>
    </row>
    <row r="27" spans="1:31" ht="20.100000000000001" customHeight="1" x14ac:dyDescent="0.25">
      <c r="A27" s="24"/>
      <c r="B27" t="s">
        <v>64</v>
      </c>
      <c r="C27" s="10">
        <f t="shared" si="45"/>
        <v>84387165</v>
      </c>
      <c r="D27" s="11">
        <f t="shared" si="45"/>
        <v>90262204</v>
      </c>
      <c r="E27" s="11">
        <f t="shared" si="45"/>
        <v>88356524</v>
      </c>
      <c r="F27" s="11">
        <f t="shared" ref="F27:F33" si="47">F8+F17</f>
        <v>93960729</v>
      </c>
      <c r="G27" s="11">
        <f t="shared" ref="G27:H33" si="48">G8+G17</f>
        <v>84104245</v>
      </c>
      <c r="H27" s="11">
        <f t="shared" si="48"/>
        <v>81675568</v>
      </c>
      <c r="I27" s="11">
        <f t="shared" ref="I27:M33" si="49">I8+I17</f>
        <v>94106669.169</v>
      </c>
      <c r="J27" s="11">
        <f t="shared" ref="J27" si="50">J8+J17</f>
        <v>94823713.681000024</v>
      </c>
      <c r="K27" s="12">
        <f t="shared" si="49"/>
        <v>96572103.507000014</v>
      </c>
      <c r="L27" s="212">
        <f t="shared" si="49"/>
        <v>20898101.324999992</v>
      </c>
      <c r="M27" s="12">
        <f t="shared" si="49"/>
        <v>20531195.996000003</v>
      </c>
      <c r="N27" s="2"/>
      <c r="O27" s="77">
        <f t="shared" ref="O27:O35" si="51">C27/$C$26</f>
        <v>0.57342538056484993</v>
      </c>
      <c r="P27" s="18">
        <f t="shared" ref="P27:P35" si="52">D27/$D$26</f>
        <v>0.58221790734707513</v>
      </c>
      <c r="Q27" s="18">
        <f t="shared" ref="Q27:Q35" si="53">E27/$E$26</f>
        <v>0.59303526907946569</v>
      </c>
      <c r="R27" s="37">
        <f>F27/$F$26</f>
        <v>0.61136411270530999</v>
      </c>
      <c r="S27" s="37">
        <f>G27/$G$26</f>
        <v>0.60626140404121098</v>
      </c>
      <c r="T27" s="37">
        <f>H27/$H$26</f>
        <v>0.59514567658509965</v>
      </c>
      <c r="U27" s="37">
        <f>I27/$I$26</f>
        <v>0.60167629800182865</v>
      </c>
      <c r="V27" s="37">
        <f>J27/$J$26</f>
        <v>0.60364289917222602</v>
      </c>
      <c r="W27" s="19">
        <f t="shared" ref="W27:W35" si="54">K27/$K$26</f>
        <v>0.61399469845571719</v>
      </c>
      <c r="X27" s="96">
        <f t="shared" ref="X27:X35" si="55">L27/$L$26</f>
        <v>0.17953451324720646</v>
      </c>
      <c r="Y27" s="78">
        <f t="shared" ref="Y27:Y35" si="56">M27/$M$26</f>
        <v>0.17374312546351239</v>
      </c>
      <c r="AA27" s="107">
        <f t="shared" si="26"/>
        <v>-1.7556873865907954E-2</v>
      </c>
      <c r="AB27" s="108">
        <f t="shared" si="5"/>
        <v>-0.5791387783694063</v>
      </c>
    </row>
    <row r="28" spans="1:31" ht="20.100000000000001" customHeight="1" x14ac:dyDescent="0.25">
      <c r="A28" s="24"/>
      <c r="B28" t="s">
        <v>65</v>
      </c>
      <c r="C28" s="10">
        <f t="shared" si="45"/>
        <v>6052924</v>
      </c>
      <c r="D28" s="11">
        <f t="shared" si="45"/>
        <v>7273550</v>
      </c>
      <c r="E28" s="11">
        <f t="shared" si="45"/>
        <v>7775921</v>
      </c>
      <c r="F28" s="11">
        <f t="shared" si="47"/>
        <v>8824868</v>
      </c>
      <c r="G28" s="11">
        <f t="shared" si="48"/>
        <v>4705754</v>
      </c>
      <c r="H28" s="11">
        <f t="shared" si="48"/>
        <v>4619775</v>
      </c>
      <c r="I28" s="11">
        <f t="shared" si="49"/>
        <v>7933048.0809999974</v>
      </c>
      <c r="J28" s="11">
        <f t="shared" ref="J28" si="57">J9+J18</f>
        <v>7702691.7020000024</v>
      </c>
      <c r="K28" s="12">
        <f t="shared" si="49"/>
        <v>8611446.0140000004</v>
      </c>
      <c r="L28" s="212">
        <f t="shared" si="49"/>
        <v>1732656.041</v>
      </c>
      <c r="M28" s="12">
        <f t="shared" si="49"/>
        <v>1889120.0029999998</v>
      </c>
      <c r="N28" s="2"/>
      <c r="O28" s="77">
        <f t="shared" ref="O28:O34" si="58">C28/$C$26</f>
        <v>4.1130665406642279E-2</v>
      </c>
      <c r="P28" s="18">
        <f t="shared" si="52"/>
        <v>4.691654837039342E-2</v>
      </c>
      <c r="Q28" s="18">
        <f t="shared" si="53"/>
        <v>5.2190774306328166E-2</v>
      </c>
      <c r="R28" s="37">
        <f t="shared" ref="R28:R34" si="59">F28/$F$26</f>
        <v>5.7419814128533246E-2</v>
      </c>
      <c r="S28" s="37">
        <f t="shared" ref="S28:S34" si="60">G28/$G$26</f>
        <v>3.3921201327145198E-2</v>
      </c>
      <c r="T28" s="37">
        <f t="shared" ref="T28:T34" si="61">H28/$H$26</f>
        <v>3.366293232323684E-2</v>
      </c>
      <c r="U28" s="37">
        <f t="shared" ref="U28:U35" si="62">I28/$I$26</f>
        <v>5.0720390418609367E-2</v>
      </c>
      <c r="V28" s="37">
        <f t="shared" ref="V28:V35" si="63">J28/$J$26</f>
        <v>4.9034940416563672E-2</v>
      </c>
      <c r="W28" s="19">
        <f t="shared" si="54"/>
        <v>5.4750616447433634E-2</v>
      </c>
      <c r="X28" s="96">
        <f t="shared" si="55"/>
        <v>1.4885158900710177E-2</v>
      </c>
      <c r="Y28" s="78">
        <f t="shared" si="56"/>
        <v>1.5986482899525471E-2</v>
      </c>
      <c r="AA28" s="145">
        <f t="shared" ref="AA28:AA33" si="64">(M28-L28)/L28</f>
        <v>9.0302955865202691E-2</v>
      </c>
      <c r="AB28" s="104">
        <f t="shared" ref="AB28:AB33" si="65">(Y28-X28)*100</f>
        <v>0.1101323998815294</v>
      </c>
    </row>
    <row r="29" spans="1:31" ht="20.100000000000001" customHeight="1" x14ac:dyDescent="0.25">
      <c r="A29" s="24"/>
      <c r="B29" t="s">
        <v>72</v>
      </c>
      <c r="C29" s="10">
        <f t="shared" si="45"/>
        <v>34002</v>
      </c>
      <c r="D29" s="11">
        <f t="shared" si="45"/>
        <v>46873</v>
      </c>
      <c r="E29" s="11">
        <f t="shared" si="45"/>
        <v>70780</v>
      </c>
      <c r="F29" s="11">
        <f t="shared" si="47"/>
        <v>44134</v>
      </c>
      <c r="G29" s="11">
        <f t="shared" si="48"/>
        <v>39497</v>
      </c>
      <c r="H29" s="11">
        <f t="shared" si="48"/>
        <v>27136</v>
      </c>
      <c r="I29" s="11">
        <f t="shared" si="49"/>
        <v>14631.993</v>
      </c>
      <c r="J29" s="11">
        <f t="shared" ref="J29" si="66">J10+J19</f>
        <v>12820.834999999997</v>
      </c>
      <c r="K29" s="12">
        <f t="shared" si="49"/>
        <v>1890.3519999999999</v>
      </c>
      <c r="L29" s="212">
        <f t="shared" si="49"/>
        <v>1890.3519999999999</v>
      </c>
      <c r="M29" s="12">
        <f t="shared" si="49"/>
        <v>0</v>
      </c>
      <c r="N29" s="2"/>
      <c r="O29" s="77">
        <f t="shared" si="58"/>
        <v>2.3104947049668072E-4</v>
      </c>
      <c r="P29" s="18">
        <f t="shared" si="52"/>
        <v>3.0234471087233205E-4</v>
      </c>
      <c r="Q29" s="18">
        <f t="shared" si="53"/>
        <v>4.7506436927560188E-4</v>
      </c>
      <c r="R29" s="37">
        <f t="shared" si="59"/>
        <v>2.8716192431985229E-4</v>
      </c>
      <c r="S29" s="37">
        <f t="shared" si="60"/>
        <v>2.8471222439979942E-4</v>
      </c>
      <c r="T29" s="37">
        <f t="shared" si="61"/>
        <v>1.9773199593559317E-4</v>
      </c>
      <c r="U29" s="37">
        <f t="shared" si="62"/>
        <v>9.3550472653735524E-5</v>
      </c>
      <c r="V29" s="37">
        <f t="shared" si="63"/>
        <v>8.1616778216939443E-5</v>
      </c>
      <c r="W29" s="19">
        <f t="shared" si="54"/>
        <v>1.2018647871028627E-5</v>
      </c>
      <c r="X29" s="96">
        <f t="shared" si="55"/>
        <v>1.623991677080661E-5</v>
      </c>
      <c r="Y29" s="78">
        <f t="shared" si="56"/>
        <v>0</v>
      </c>
      <c r="AA29" s="145">
        <f t="shared" si="64"/>
        <v>-1</v>
      </c>
      <c r="AB29" s="104">
        <f t="shared" si="65"/>
        <v>-1.623991677080661E-3</v>
      </c>
      <c r="AE29" s="1"/>
    </row>
    <row r="30" spans="1:31" ht="20.100000000000001" customHeight="1" x14ac:dyDescent="0.25">
      <c r="A30" s="24"/>
      <c r="B30" t="s">
        <v>66</v>
      </c>
      <c r="C30" s="10">
        <f t="shared" si="45"/>
        <v>24801508</v>
      </c>
      <c r="D30" s="11">
        <f t="shared" si="45"/>
        <v>26136911</v>
      </c>
      <c r="E30" s="11">
        <f t="shared" si="45"/>
        <v>24148872</v>
      </c>
      <c r="F30" s="11">
        <f t="shared" si="47"/>
        <v>23447965</v>
      </c>
      <c r="G30" s="11">
        <f t="shared" si="48"/>
        <v>21576777</v>
      </c>
      <c r="H30" s="11">
        <f t="shared" si="48"/>
        <v>21850146</v>
      </c>
      <c r="I30" s="11">
        <f t="shared" si="49"/>
        <v>25485827.203000009</v>
      </c>
      <c r="J30" s="11">
        <f t="shared" ref="J30" si="67">J11+J20</f>
        <v>24962689.83700002</v>
      </c>
      <c r="K30" s="12">
        <f t="shared" si="49"/>
        <v>25493895.537000004</v>
      </c>
      <c r="L30" s="212">
        <f t="shared" si="49"/>
        <v>4971427.1770000001</v>
      </c>
      <c r="M30" s="12">
        <f t="shared" si="49"/>
        <v>4900137.0259999996</v>
      </c>
      <c r="N30" s="2"/>
      <c r="O30" s="77">
        <f t="shared" si="58"/>
        <v>0.16853053617196609</v>
      </c>
      <c r="P30" s="18">
        <f t="shared" si="52"/>
        <v>0.16859080492801559</v>
      </c>
      <c r="Q30" s="18">
        <f t="shared" si="53"/>
        <v>0.16208347902510939</v>
      </c>
      <c r="R30" s="37">
        <f t="shared" si="59"/>
        <v>0.15256633776191927</v>
      </c>
      <c r="S30" s="37">
        <f t="shared" si="60"/>
        <v>0.15553515900064388</v>
      </c>
      <c r="T30" s="37">
        <f t="shared" si="61"/>
        <v>0.15921554319222131</v>
      </c>
      <c r="U30" s="37">
        <f t="shared" si="62"/>
        <v>0.16294507390839247</v>
      </c>
      <c r="V30" s="37">
        <f t="shared" si="63"/>
        <v>0.15891120353118024</v>
      </c>
      <c r="W30" s="19">
        <f t="shared" si="54"/>
        <v>0.16208735374152081</v>
      </c>
      <c r="X30" s="96">
        <f t="shared" si="55"/>
        <v>4.2709275090885755E-2</v>
      </c>
      <c r="Y30" s="78">
        <f t="shared" si="56"/>
        <v>4.1466903450855366E-2</v>
      </c>
      <c r="AA30" s="145">
        <f t="shared" si="64"/>
        <v>-1.4339976924497658E-2</v>
      </c>
      <c r="AB30" s="104">
        <f t="shared" si="65"/>
        <v>-0.12423716400303889</v>
      </c>
    </row>
    <row r="31" spans="1:31" ht="20.100000000000001" customHeight="1" x14ac:dyDescent="0.25">
      <c r="A31" s="24"/>
      <c r="B31" t="s">
        <v>67</v>
      </c>
      <c r="C31" s="10">
        <f t="shared" si="45"/>
        <v>5853989</v>
      </c>
      <c r="D31" s="11">
        <f t="shared" si="45"/>
        <v>6863512</v>
      </c>
      <c r="E31" s="11">
        <f t="shared" si="45"/>
        <v>5985805</v>
      </c>
      <c r="F31" s="11">
        <f t="shared" si="47"/>
        <v>5207311</v>
      </c>
      <c r="G31" s="11">
        <f t="shared" si="48"/>
        <v>4916725</v>
      </c>
      <c r="H31" s="11">
        <f t="shared" si="48"/>
        <v>5099760</v>
      </c>
      <c r="I31" s="11">
        <f t="shared" si="49"/>
        <v>5583503.3360000001</v>
      </c>
      <c r="J31" s="11">
        <f t="shared" ref="J31" si="68">J12+J21</f>
        <v>6099061.9460000005</v>
      </c>
      <c r="K31" s="12">
        <f t="shared" si="49"/>
        <v>5784679.3259999994</v>
      </c>
      <c r="L31" s="212">
        <f t="shared" si="49"/>
        <v>1319650.0109999999</v>
      </c>
      <c r="M31" s="12">
        <f t="shared" si="49"/>
        <v>1265375.6580000001</v>
      </c>
      <c r="N31" s="2"/>
      <c r="O31" s="77">
        <f t="shared" si="58"/>
        <v>3.9778867676707061E-2</v>
      </c>
      <c r="P31" s="18">
        <f t="shared" si="52"/>
        <v>4.4271682017553424E-2</v>
      </c>
      <c r="Q31" s="18">
        <f t="shared" si="53"/>
        <v>4.0175793683692347E-2</v>
      </c>
      <c r="R31" s="37">
        <f t="shared" si="59"/>
        <v>3.3881847267230127E-2</v>
      </c>
      <c r="S31" s="37">
        <f t="shared" si="60"/>
        <v>3.5441975631367036E-2</v>
      </c>
      <c r="T31" s="37">
        <f t="shared" si="61"/>
        <v>3.7160440875313262E-2</v>
      </c>
      <c r="U31" s="37">
        <f t="shared" si="62"/>
        <v>3.5698443550821073E-2</v>
      </c>
      <c r="V31" s="37">
        <f t="shared" si="63"/>
        <v>3.8826315616577019E-2</v>
      </c>
      <c r="W31" s="19">
        <f t="shared" si="54"/>
        <v>3.6778348088616943E-2</v>
      </c>
      <c r="X31" s="96">
        <f t="shared" si="55"/>
        <v>1.1337045346704756E-2</v>
      </c>
      <c r="Y31" s="78">
        <f t="shared" si="56"/>
        <v>1.0708110806072913E-2</v>
      </c>
      <c r="AA31" s="145">
        <f t="shared" si="64"/>
        <v>-4.1127838856964846E-2</v>
      </c>
      <c r="AB31" s="104">
        <f t="shared" si="65"/>
        <v>-6.2893454063184251E-2</v>
      </c>
    </row>
    <row r="32" spans="1:31" ht="20.100000000000001" customHeight="1" x14ac:dyDescent="0.25">
      <c r="A32" s="24"/>
      <c r="B32" t="s">
        <v>81</v>
      </c>
      <c r="C32" s="10">
        <f t="shared" si="45"/>
        <v>0</v>
      </c>
      <c r="D32" s="11">
        <f t="shared" si="45"/>
        <v>0</v>
      </c>
      <c r="E32" s="11">
        <f t="shared" si="45"/>
        <v>0</v>
      </c>
      <c r="F32" s="11">
        <f t="shared" si="47"/>
        <v>0</v>
      </c>
      <c r="G32" s="11">
        <f t="shared" si="48"/>
        <v>0</v>
      </c>
      <c r="H32" s="11">
        <f t="shared" si="48"/>
        <v>21118</v>
      </c>
      <c r="I32" s="11">
        <f t="shared" si="49"/>
        <v>24724.218000000004</v>
      </c>
      <c r="J32" s="11">
        <f t="shared" ref="J32" si="69">J13+J22</f>
        <v>26219.331999999999</v>
      </c>
      <c r="K32" s="12">
        <f t="shared" si="49"/>
        <v>26028.562999999998</v>
      </c>
      <c r="L32" s="212">
        <f t="shared" si="49"/>
        <v>3737.63</v>
      </c>
      <c r="M32" s="12">
        <f t="shared" si="49"/>
        <v>6738.7160000000003</v>
      </c>
      <c r="N32" s="2"/>
      <c r="O32" s="77">
        <f t="shared" si="58"/>
        <v>0</v>
      </c>
      <c r="P32" s="18">
        <f t="shared" si="52"/>
        <v>0</v>
      </c>
      <c r="Q32" s="18">
        <f t="shared" si="53"/>
        <v>0</v>
      </c>
      <c r="R32" s="37">
        <f t="shared" si="59"/>
        <v>0</v>
      </c>
      <c r="S32" s="37">
        <f t="shared" si="60"/>
        <v>0</v>
      </c>
      <c r="T32" s="37">
        <f t="shared" si="61"/>
        <v>1.5388061210819048E-4</v>
      </c>
      <c r="U32" s="37">
        <f t="shared" si="62"/>
        <v>1.5807568250572536E-4</v>
      </c>
      <c r="V32" s="37">
        <f t="shared" si="63"/>
        <v>1.6691092310604602E-4</v>
      </c>
      <c r="W32" s="19">
        <f t="shared" si="54"/>
        <v>1.6548671003383734E-4</v>
      </c>
      <c r="X32" s="96">
        <f t="shared" si="55"/>
        <v>3.2109787023829381E-5</v>
      </c>
      <c r="Y32" s="78">
        <f t="shared" si="56"/>
        <v>5.7025688112815301E-5</v>
      </c>
      <c r="AA32" s="145">
        <f t="shared" si="64"/>
        <v>0.80293822556004746</v>
      </c>
      <c r="AB32" s="104">
        <f t="shared" si="65"/>
        <v>2.4915901088985921E-3</v>
      </c>
    </row>
    <row r="33" spans="1:31" ht="20.100000000000001" customHeight="1" x14ac:dyDescent="0.25">
      <c r="A33" s="24"/>
      <c r="B33" t="s">
        <v>68</v>
      </c>
      <c r="C33" s="10">
        <f t="shared" si="45"/>
        <v>0</v>
      </c>
      <c r="D33" s="11">
        <f t="shared" si="45"/>
        <v>0</v>
      </c>
      <c r="E33" s="11">
        <f t="shared" si="45"/>
        <v>266</v>
      </c>
      <c r="F33" s="11">
        <f t="shared" si="47"/>
        <v>1385</v>
      </c>
      <c r="G33" s="11">
        <f t="shared" si="48"/>
        <v>576</v>
      </c>
      <c r="H33" s="11">
        <f t="shared" si="48"/>
        <v>1021</v>
      </c>
      <c r="I33" s="11">
        <f t="shared" si="49"/>
        <v>1179.998</v>
      </c>
      <c r="J33" s="11">
        <f t="shared" ref="J33" si="70">J14+J23</f>
        <v>6564.6</v>
      </c>
      <c r="K33" s="12">
        <f t="shared" si="49"/>
        <v>15271.191999999999</v>
      </c>
      <c r="L33" s="212">
        <f t="shared" si="49"/>
        <v>702.22499999999991</v>
      </c>
      <c r="M33" s="12">
        <f t="shared" si="49"/>
        <v>24737.08</v>
      </c>
      <c r="N33" s="2"/>
      <c r="O33" s="77">
        <f t="shared" si="58"/>
        <v>0</v>
      </c>
      <c r="P33" s="18">
        <f t="shared" si="52"/>
        <v>0</v>
      </c>
      <c r="Q33" s="18">
        <f t="shared" si="53"/>
        <v>1.7853506954974583E-6</v>
      </c>
      <c r="R33" s="37">
        <f t="shared" si="59"/>
        <v>9.0116297000724035E-6</v>
      </c>
      <c r="S33" s="37">
        <f t="shared" si="60"/>
        <v>4.1520682901051841E-6</v>
      </c>
      <c r="T33" s="37">
        <f t="shared" si="61"/>
        <v>7.4397246407075704E-6</v>
      </c>
      <c r="U33" s="37">
        <f t="shared" si="62"/>
        <v>7.5443837780993074E-6</v>
      </c>
      <c r="V33" s="37">
        <f t="shared" si="63"/>
        <v>4.1789906997704971E-5</v>
      </c>
      <c r="W33" s="19">
        <f t="shared" si="54"/>
        <v>9.7092541081697688E-5</v>
      </c>
      <c r="X33" s="96">
        <f t="shared" si="55"/>
        <v>6.0327788445642247E-6</v>
      </c>
      <c r="Y33" s="78">
        <f t="shared" si="56"/>
        <v>2.093349844245938E-4</v>
      </c>
      <c r="AA33" s="145">
        <f t="shared" si="64"/>
        <v>34.22671508419667</v>
      </c>
      <c r="AB33" s="104">
        <f t="shared" si="65"/>
        <v>2.0330220558002956E-2</v>
      </c>
      <c r="AE33" s="1"/>
    </row>
    <row r="34" spans="1:31" ht="20.100000000000001" customHeight="1" x14ac:dyDescent="0.25">
      <c r="A34" s="24"/>
      <c r="B34" t="s">
        <v>82</v>
      </c>
      <c r="C34" s="76">
        <f>C24</f>
        <v>0</v>
      </c>
      <c r="D34" s="11">
        <f t="shared" ref="D34:M34" si="71">D24</f>
        <v>0</v>
      </c>
      <c r="E34" s="11">
        <f t="shared" si="71"/>
        <v>0</v>
      </c>
      <c r="F34" s="11">
        <f t="shared" si="71"/>
        <v>0</v>
      </c>
      <c r="G34" s="11">
        <f t="shared" si="71"/>
        <v>0</v>
      </c>
      <c r="H34" s="11">
        <f t="shared" si="71"/>
        <v>0</v>
      </c>
      <c r="I34" s="11">
        <f t="shared" si="71"/>
        <v>679.50199999999995</v>
      </c>
      <c r="J34" s="11">
        <f t="shared" ref="J34" si="72">J24</f>
        <v>710.35900000000004</v>
      </c>
      <c r="K34" s="212">
        <f t="shared" si="71"/>
        <v>217.3</v>
      </c>
      <c r="L34" s="10">
        <f t="shared" si="71"/>
        <v>0</v>
      </c>
      <c r="M34" s="12">
        <f t="shared" si="71"/>
        <v>0</v>
      </c>
      <c r="N34" s="2"/>
      <c r="O34" s="77">
        <f t="shared" si="58"/>
        <v>0</v>
      </c>
      <c r="P34" s="18">
        <f t="shared" si="52"/>
        <v>0</v>
      </c>
      <c r="Q34" s="18">
        <f t="shared" si="53"/>
        <v>0</v>
      </c>
      <c r="R34" s="37">
        <f t="shared" si="59"/>
        <v>0</v>
      </c>
      <c r="S34" s="37">
        <f t="shared" si="60"/>
        <v>0</v>
      </c>
      <c r="T34" s="37">
        <f t="shared" si="61"/>
        <v>0</v>
      </c>
      <c r="U34" s="37">
        <f t="shared" si="62"/>
        <v>4.3444343685209935E-6</v>
      </c>
      <c r="V34" s="37">
        <f t="shared" si="63"/>
        <v>4.52210897007932E-6</v>
      </c>
      <c r="W34" s="19">
        <f t="shared" si="54"/>
        <v>1.3815692433866925E-6</v>
      </c>
      <c r="X34" s="96">
        <f t="shared" si="55"/>
        <v>0</v>
      </c>
      <c r="Y34" s="78">
        <f t="shared" si="56"/>
        <v>0</v>
      </c>
      <c r="AA34" s="145"/>
      <c r="AB34" s="104"/>
      <c r="AE34" s="1"/>
    </row>
    <row r="35" spans="1:31" ht="20.100000000000001" customHeight="1" thickBot="1" x14ac:dyDescent="0.3">
      <c r="A35" s="31"/>
      <c r="B35" s="25" t="s">
        <v>70</v>
      </c>
      <c r="C35" s="214">
        <f t="shared" ref="C35:D35" si="73">C15+C25</f>
        <v>26033701</v>
      </c>
      <c r="D35" s="405">
        <f t="shared" si="73"/>
        <v>24448602</v>
      </c>
      <c r="E35" s="405">
        <f t="shared" ref="E35:K35" si="74">E15+E25</f>
        <v>22652168</v>
      </c>
      <c r="F35" s="405">
        <f t="shared" si="74"/>
        <v>22203900</v>
      </c>
      <c r="G35" s="405">
        <f t="shared" si="74"/>
        <v>23382468</v>
      </c>
      <c r="H35" s="405">
        <f t="shared" si="74"/>
        <v>23941738</v>
      </c>
      <c r="I35" s="405">
        <f t="shared" si="74"/>
        <v>23257209.225000001</v>
      </c>
      <c r="J35" s="405">
        <f t="shared" ref="J35" si="75">J15+J25</f>
        <v>23451304.432999987</v>
      </c>
      <c r="K35" s="411">
        <f t="shared" si="74"/>
        <v>20779382.476</v>
      </c>
      <c r="L35" s="410">
        <f t="shared" ref="L35:M35" si="76">L15+L25</f>
        <v>4357284.3829999994</v>
      </c>
      <c r="M35" s="411">
        <f t="shared" si="76"/>
        <v>4197022.0469999993</v>
      </c>
      <c r="N35" s="2"/>
      <c r="O35" s="147">
        <f t="shared" si="51"/>
        <v>0.17690350070933791</v>
      </c>
      <c r="P35" s="80">
        <f t="shared" si="52"/>
        <v>0.15770071262609006</v>
      </c>
      <c r="Q35" s="80">
        <f t="shared" si="53"/>
        <v>0.15203783418543335</v>
      </c>
      <c r="R35" s="178">
        <f t="shared" ref="R35" si="77">F35/$F$26</f>
        <v>0.14447171458298746</v>
      </c>
      <c r="S35" s="80">
        <f t="shared" ref="S35" si="78">G35/$G$26</f>
        <v>0.16855139570694305</v>
      </c>
      <c r="T35" s="80">
        <f t="shared" ref="T35" si="79">H35/$H$26</f>
        <v>0.17445635469144447</v>
      </c>
      <c r="U35" s="80">
        <f t="shared" si="62"/>
        <v>0.14869627914704225</v>
      </c>
      <c r="V35" s="80">
        <f t="shared" si="63"/>
        <v>0.14928980154616209</v>
      </c>
      <c r="W35" s="94">
        <f t="shared" si="54"/>
        <v>0.13211300379848143</v>
      </c>
      <c r="X35" s="235">
        <f t="shared" si="55"/>
        <v>3.7433205946117667E-2</v>
      </c>
      <c r="Y35" s="236">
        <f t="shared" si="56"/>
        <v>3.5516865565314158E-2</v>
      </c>
      <c r="AA35" s="109">
        <f t="shared" si="26"/>
        <v>-3.6780325063304489E-2</v>
      </c>
      <c r="AB35" s="106">
        <f t="shared" si="5"/>
        <v>-0.19163403808035093</v>
      </c>
    </row>
    <row r="36" spans="1:31" ht="20.100000000000001" customHeight="1" x14ac:dyDescent="0.25">
      <c r="C36" s="2"/>
      <c r="D36" s="2"/>
      <c r="E36" s="2"/>
      <c r="F36" s="2"/>
      <c r="G36" s="2"/>
      <c r="H36" s="2"/>
      <c r="I36" s="2"/>
      <c r="J36" s="2"/>
      <c r="O36" s="172"/>
    </row>
    <row r="37" spans="1:31" ht="19.5" customHeight="1" x14ac:dyDescent="0.25"/>
    <row r="38" spans="1:31" x14ac:dyDescent="0.25">
      <c r="A38" s="1" t="s">
        <v>22</v>
      </c>
      <c r="O38" s="1" t="s">
        <v>24</v>
      </c>
      <c r="AA38" s="1" t="str">
        <f>AA3</f>
        <v>VARIAÇÃO (JAN-MAR)</v>
      </c>
    </row>
    <row r="39" spans="1:31" ht="15.75" thickBot="1" x14ac:dyDescent="0.3"/>
    <row r="40" spans="1:31" ht="24" customHeight="1" x14ac:dyDescent="0.25">
      <c r="A40" s="480" t="s">
        <v>78</v>
      </c>
      <c r="B40" s="503"/>
      <c r="C40" s="482">
        <v>2016</v>
      </c>
      <c r="D40" s="484">
        <v>2017</v>
      </c>
      <c r="E40" s="484">
        <v>2018</v>
      </c>
      <c r="F40" s="484">
        <v>2019</v>
      </c>
      <c r="G40" s="484">
        <v>2020</v>
      </c>
      <c r="H40" s="484">
        <v>2021</v>
      </c>
      <c r="I40" s="484">
        <v>2022</v>
      </c>
      <c r="J40" s="484">
        <v>2023</v>
      </c>
      <c r="K40" s="488">
        <v>2024</v>
      </c>
      <c r="L40" s="496" t="str">
        <f>L5</f>
        <v>janeiro - março</v>
      </c>
      <c r="M40" s="497"/>
      <c r="O40" s="519">
        <v>2016</v>
      </c>
      <c r="P40" s="484">
        <v>2017</v>
      </c>
      <c r="Q40" s="484">
        <v>2018</v>
      </c>
      <c r="R40" s="484">
        <v>2019</v>
      </c>
      <c r="S40" s="484">
        <v>2020</v>
      </c>
      <c r="T40" s="484">
        <v>2021</v>
      </c>
      <c r="U40" s="484">
        <v>2022</v>
      </c>
      <c r="V40" s="484">
        <v>2023</v>
      </c>
      <c r="W40" s="488">
        <v>2024</v>
      </c>
      <c r="X40" s="496" t="str">
        <f>L5</f>
        <v>janeiro - março</v>
      </c>
      <c r="Y40" s="497"/>
      <c r="AA40" s="524" t="s">
        <v>91</v>
      </c>
      <c r="AB40" s="525"/>
    </row>
    <row r="41" spans="1:31" ht="20.25" customHeight="1" thickBot="1" x14ac:dyDescent="0.3">
      <c r="A41" s="481"/>
      <c r="B41" s="504"/>
      <c r="C41" s="513"/>
      <c r="D41" s="498"/>
      <c r="E41" s="498"/>
      <c r="F41" s="498"/>
      <c r="G41" s="498"/>
      <c r="H41" s="498"/>
      <c r="I41" s="498"/>
      <c r="J41" s="498"/>
      <c r="K41" s="518"/>
      <c r="L41" s="166">
        <v>2024</v>
      </c>
      <c r="M41" s="168">
        <v>2025</v>
      </c>
      <c r="O41" s="520"/>
      <c r="P41" s="498"/>
      <c r="Q41" s="498"/>
      <c r="R41" s="498"/>
      <c r="S41" s="498"/>
      <c r="T41" s="498"/>
      <c r="U41" s="498"/>
      <c r="V41" s="498"/>
      <c r="W41" s="518"/>
      <c r="X41" s="166">
        <v>2024</v>
      </c>
      <c r="Y41" s="168">
        <v>2025</v>
      </c>
      <c r="AA41" s="130" t="s">
        <v>1</v>
      </c>
      <c r="AB41" s="38" t="s">
        <v>37</v>
      </c>
    </row>
    <row r="42" spans="1:31" ht="19.5" customHeight="1" thickBot="1" x14ac:dyDescent="0.3">
      <c r="A42" s="5" t="s">
        <v>36</v>
      </c>
      <c r="B42" s="6"/>
      <c r="C42" s="13">
        <v>209541598</v>
      </c>
      <c r="D42" s="14">
        <v>229381261</v>
      </c>
      <c r="E42" s="14">
        <v>222717428</v>
      </c>
      <c r="F42" s="36">
        <v>237232488</v>
      </c>
      <c r="G42" s="36">
        <v>134437905</v>
      </c>
      <c r="H42" s="36">
        <v>122048204</v>
      </c>
      <c r="I42" s="36">
        <v>226965679.11500001</v>
      </c>
      <c r="J42" s="36">
        <v>238650937.465</v>
      </c>
      <c r="K42" s="15">
        <v>214626150.77899998</v>
      </c>
      <c r="L42" s="180">
        <v>63793784.942999989</v>
      </c>
      <c r="M42" s="179">
        <v>65866227.600000001</v>
      </c>
      <c r="N42" s="1"/>
      <c r="O42" s="134">
        <f t="shared" ref="O42:V42" si="80">C42/C61</f>
        <v>0.64469468516788675</v>
      </c>
      <c r="P42" s="21">
        <f t="shared" si="80"/>
        <v>0.65202228069943247</v>
      </c>
      <c r="Q42" s="21">
        <f t="shared" si="80"/>
        <v>0.6319365208121398</v>
      </c>
      <c r="R42" s="21">
        <f t="shared" si="80"/>
        <v>0.64386421520260562</v>
      </c>
      <c r="S42" s="21">
        <f t="shared" si="80"/>
        <v>0.48409786470985144</v>
      </c>
      <c r="T42" s="21">
        <f t="shared" si="80"/>
        <v>0.45557635531014251</v>
      </c>
      <c r="U42" s="21">
        <f t="shared" si="80"/>
        <v>0.59957444283645567</v>
      </c>
      <c r="V42" s="21">
        <f t="shared" si="80"/>
        <v>0.60740065695960943</v>
      </c>
      <c r="W42" s="22">
        <f>K42/K61</f>
        <v>0.63094754002802533</v>
      </c>
      <c r="X42" s="20">
        <f>L42/L61</f>
        <v>0.21898002654343054</v>
      </c>
      <c r="Y42" s="234">
        <f>M42/M61</f>
        <v>0.20426495485050378</v>
      </c>
      <c r="Z42" s="1"/>
      <c r="AA42" s="64">
        <f>(M42-L42)/L42</f>
        <v>3.2486591896871281E-2</v>
      </c>
      <c r="AB42" s="101">
        <f>(Y42-X42)*100</f>
        <v>-1.4715071692926767</v>
      </c>
    </row>
    <row r="43" spans="1:31" ht="19.5" customHeight="1" x14ac:dyDescent="0.25">
      <c r="A43" s="24"/>
      <c r="B43" s="143" t="s">
        <v>64</v>
      </c>
      <c r="C43" s="10">
        <v>132183304</v>
      </c>
      <c r="D43" s="11">
        <v>140122384</v>
      </c>
      <c r="E43" s="11">
        <v>140440479</v>
      </c>
      <c r="F43" s="35">
        <v>149905730</v>
      </c>
      <c r="G43" s="35">
        <v>84697491</v>
      </c>
      <c r="H43" s="35">
        <v>75095465</v>
      </c>
      <c r="I43" s="35">
        <v>139818230.553</v>
      </c>
      <c r="J43" s="35">
        <v>147794493.69100001</v>
      </c>
      <c r="K43" s="12">
        <v>130779513.366</v>
      </c>
      <c r="L43" s="10">
        <v>40381823.88099999</v>
      </c>
      <c r="M43" s="161">
        <v>39824481.672999993</v>
      </c>
      <c r="O43" s="77">
        <f t="shared" ref="O43:O50" si="81">C43/$C$42</f>
        <v>0.63082130355806487</v>
      </c>
      <c r="P43" s="18">
        <f t="shared" ref="P43:P50" si="82">D43/$D$42</f>
        <v>0.6108711033723021</v>
      </c>
      <c r="Q43" s="18">
        <f t="shared" ref="Q43:Q50" si="83">E43/$E$42</f>
        <v>0.63057696140420583</v>
      </c>
      <c r="R43" s="37">
        <f>F43/$F$42</f>
        <v>0.63189376490457749</v>
      </c>
      <c r="S43" s="37">
        <f>G43/$F$42</f>
        <v>0.35702315359100395</v>
      </c>
      <c r="T43" s="37">
        <f>H43/$F$42</f>
        <v>0.31654798056158312</v>
      </c>
      <c r="U43" s="37">
        <f>I43/$I$42</f>
        <v>0.61603248164298996</v>
      </c>
      <c r="V43" s="37">
        <f>J43/$J$42</f>
        <v>0.61929148597069816</v>
      </c>
      <c r="W43" s="19">
        <f>K43/$K$42</f>
        <v>0.6093363408481538</v>
      </c>
      <c r="X43" s="96">
        <f>L43/$L$42</f>
        <v>0.63300561202131711</v>
      </c>
      <c r="Y43" s="78">
        <f>M43/$M$42</f>
        <v>0.60462672790144723</v>
      </c>
      <c r="AA43" s="107">
        <f t="shared" ref="AA43:AA62" si="84">(M43-L43)/L43</f>
        <v>-1.3801808695972034E-2</v>
      </c>
      <c r="AB43" s="108">
        <f t="shared" ref="AB43:AB62" si="85">(Y43-X43)*100</f>
        <v>-2.8378884119869885</v>
      </c>
    </row>
    <row r="44" spans="1:31" ht="19.5" customHeight="1" x14ac:dyDescent="0.25">
      <c r="A44" s="24"/>
      <c r="B44" s="143" t="s">
        <v>65</v>
      </c>
      <c r="C44" s="10">
        <v>28920922</v>
      </c>
      <c r="D44" s="11">
        <v>35755277</v>
      </c>
      <c r="E44" s="11">
        <v>35929448</v>
      </c>
      <c r="F44" s="35">
        <v>39169486</v>
      </c>
      <c r="G44" s="35">
        <v>19125156</v>
      </c>
      <c r="H44" s="35">
        <v>19161774</v>
      </c>
      <c r="I44" s="35">
        <v>34058710.396999992</v>
      </c>
      <c r="J44" s="35">
        <v>34219484.942000002</v>
      </c>
      <c r="K44" s="12">
        <v>30484702.394000005</v>
      </c>
      <c r="L44" s="10">
        <v>8061730.8810000001</v>
      </c>
      <c r="M44" s="161">
        <v>8944409.7829999998</v>
      </c>
      <c r="O44" s="77">
        <f t="shared" si="81"/>
        <v>0.13801995535034528</v>
      </c>
      <c r="P44" s="18">
        <f t="shared" si="82"/>
        <v>0.15587706181456557</v>
      </c>
      <c r="Q44" s="18">
        <f t="shared" si="83"/>
        <v>0.16132301958874992</v>
      </c>
      <c r="R44" s="37">
        <f t="shared" ref="R44:R50" si="86">F44/$F$42</f>
        <v>0.16511012606334086</v>
      </c>
      <c r="S44" s="37">
        <f t="shared" ref="S44:T50" si="87">G44/$F$42</f>
        <v>8.0617777780925187E-2</v>
      </c>
      <c r="T44" s="37">
        <f t="shared" si="87"/>
        <v>8.0772132693731222E-2</v>
      </c>
      <c r="U44" s="37">
        <f t="shared" ref="U44:U50" si="88">I44/$I$42</f>
        <v>0.15006106002371825</v>
      </c>
      <c r="V44" s="37">
        <f t="shared" ref="V44:V50" si="89">J44/$J$42</f>
        <v>0.1433871800609145</v>
      </c>
      <c r="W44" s="19">
        <f t="shared" ref="W44:W50" si="90">K44/$K$42</f>
        <v>0.14203629093357792</v>
      </c>
      <c r="X44" s="96">
        <f t="shared" ref="X44:X50" si="91">L44/$L$42</f>
        <v>0.12637172865982463</v>
      </c>
      <c r="Y44" s="78">
        <f t="shared" ref="Y44:Y50" si="92">M44/$M$42</f>
        <v>0.13579660030507046</v>
      </c>
      <c r="AA44" s="145">
        <f t="shared" si="84"/>
        <v>0.10948999849155344</v>
      </c>
      <c r="AB44" s="104">
        <f t="shared" si="85"/>
        <v>0.94248716452458303</v>
      </c>
    </row>
    <row r="45" spans="1:31" ht="19.5" customHeight="1" x14ac:dyDescent="0.25">
      <c r="A45" s="24"/>
      <c r="B45" s="143" t="s">
        <v>72</v>
      </c>
      <c r="C45" s="10">
        <v>40804</v>
      </c>
      <c r="D45" s="11">
        <v>80734</v>
      </c>
      <c r="E45" s="11">
        <v>122357</v>
      </c>
      <c r="F45" s="35">
        <v>61080</v>
      </c>
      <c r="G45" s="35">
        <v>51146</v>
      </c>
      <c r="H45" s="35">
        <v>36639</v>
      </c>
      <c r="I45" s="35">
        <v>22912.514999999999</v>
      </c>
      <c r="J45" s="35">
        <v>25960.314999999999</v>
      </c>
      <c r="K45" s="12">
        <v>3779.7799999999997</v>
      </c>
      <c r="L45" s="10">
        <v>3779.7799999999997</v>
      </c>
      <c r="M45" s="161"/>
      <c r="O45" s="77">
        <f t="shared" si="81"/>
        <v>1.9472983116221152E-4</v>
      </c>
      <c r="P45" s="18">
        <f t="shared" si="82"/>
        <v>3.5196423477678939E-4</v>
      </c>
      <c r="Q45" s="18">
        <f t="shared" si="83"/>
        <v>5.4938224232725966E-4</v>
      </c>
      <c r="R45" s="37">
        <f t="shared" si="86"/>
        <v>2.5746895172300347E-4</v>
      </c>
      <c r="S45" s="37">
        <f t="shared" si="87"/>
        <v>2.1559441723681622E-4</v>
      </c>
      <c r="T45" s="37">
        <f t="shared" si="87"/>
        <v>1.5444343356547355E-4</v>
      </c>
      <c r="U45" s="37">
        <f t="shared" si="88"/>
        <v>1.0095145261319701E-4</v>
      </c>
      <c r="V45" s="37">
        <f t="shared" si="89"/>
        <v>1.0877943860500141E-4</v>
      </c>
      <c r="W45" s="19">
        <f t="shared" si="90"/>
        <v>1.7610994682060109E-5</v>
      </c>
      <c r="X45" s="96">
        <f t="shared" si="91"/>
        <v>5.9249972444451273E-5</v>
      </c>
      <c r="Y45" s="78">
        <f t="shared" si="92"/>
        <v>0</v>
      </c>
      <c r="AA45" s="145">
        <f t="shared" si="84"/>
        <v>-1</v>
      </c>
      <c r="AB45" s="104">
        <f t="shared" si="85"/>
        <v>-5.9249972444451269E-3</v>
      </c>
    </row>
    <row r="46" spans="1:31" ht="19.5" customHeight="1" x14ac:dyDescent="0.25">
      <c r="A46" s="24"/>
      <c r="B46" s="143" t="s">
        <v>66</v>
      </c>
      <c r="C46" s="10">
        <v>40393076</v>
      </c>
      <c r="D46" s="11">
        <v>43585944</v>
      </c>
      <c r="E46" s="11">
        <v>36137872</v>
      </c>
      <c r="F46" s="35">
        <v>38548621</v>
      </c>
      <c r="G46" s="35">
        <v>24892469</v>
      </c>
      <c r="H46" s="35">
        <v>22933745</v>
      </c>
      <c r="I46" s="35">
        <v>43454102.842000023</v>
      </c>
      <c r="J46" s="35">
        <v>45969518.322999991</v>
      </c>
      <c r="K46" s="12">
        <v>45120679.891000003</v>
      </c>
      <c r="L46" s="10">
        <v>12821171.903000001</v>
      </c>
      <c r="M46" s="161">
        <v>14413486.505000003</v>
      </c>
      <c r="O46" s="77">
        <f t="shared" si="81"/>
        <v>0.1927687694736393</v>
      </c>
      <c r="P46" s="18">
        <f t="shared" si="82"/>
        <v>0.19001527766472606</v>
      </c>
      <c r="Q46" s="18">
        <f t="shared" si="83"/>
        <v>0.16225884217736206</v>
      </c>
      <c r="R46" s="37">
        <f t="shared" si="86"/>
        <v>0.16249300981069675</v>
      </c>
      <c r="S46" s="37">
        <f t="shared" si="87"/>
        <v>0.10492858381184283</v>
      </c>
      <c r="T46" s="37">
        <f t="shared" si="87"/>
        <v>9.6672024954693389E-2</v>
      </c>
      <c r="U46" s="37">
        <f t="shared" si="88"/>
        <v>0.19145671280098037</v>
      </c>
      <c r="V46" s="37">
        <f t="shared" si="89"/>
        <v>0.19262240832279059</v>
      </c>
      <c r="W46" s="19">
        <f t="shared" si="90"/>
        <v>0.2102291809606214</v>
      </c>
      <c r="X46" s="96">
        <f t="shared" si="91"/>
        <v>0.20097838550347452</v>
      </c>
      <c r="Y46" s="78">
        <f t="shared" si="92"/>
        <v>0.21882969512891917</v>
      </c>
      <c r="AA46" s="145">
        <f t="shared" si="84"/>
        <v>0.12419415432901412</v>
      </c>
      <c r="AB46" s="104">
        <f t="shared" si="85"/>
        <v>1.7851309625444651</v>
      </c>
    </row>
    <row r="47" spans="1:31" ht="19.5" customHeight="1" x14ac:dyDescent="0.25">
      <c r="A47" s="24"/>
      <c r="B47" t="s">
        <v>67</v>
      </c>
      <c r="C47" s="10">
        <v>7382149</v>
      </c>
      <c r="D47" s="11">
        <v>9249131</v>
      </c>
      <c r="E47" s="11">
        <v>9711674</v>
      </c>
      <c r="F47" s="35">
        <v>8790522</v>
      </c>
      <c r="G47" s="35">
        <v>5187559</v>
      </c>
      <c r="H47" s="35">
        <v>4125921</v>
      </c>
      <c r="I47" s="35">
        <v>8619242.0450000018</v>
      </c>
      <c r="J47" s="35">
        <v>9577481.243999999</v>
      </c>
      <c r="K47" s="12">
        <v>7595111.2519999985</v>
      </c>
      <c r="L47" s="10">
        <v>2331741.9620000003</v>
      </c>
      <c r="M47" s="161">
        <v>2389023.5379999997</v>
      </c>
      <c r="O47" s="77">
        <f t="shared" si="81"/>
        <v>3.5229992853256759E-2</v>
      </c>
      <c r="P47" s="18">
        <f t="shared" si="82"/>
        <v>4.0322086292829303E-2</v>
      </c>
      <c r="Q47" s="18">
        <f t="shared" si="83"/>
        <v>4.3605361678296678E-2</v>
      </c>
      <c r="R47" s="37">
        <f t="shared" si="86"/>
        <v>3.7054461107367383E-2</v>
      </c>
      <c r="S47" s="37">
        <f t="shared" si="87"/>
        <v>2.1866983918324038E-2</v>
      </c>
      <c r="T47" s="37">
        <f t="shared" si="87"/>
        <v>1.7391888584838346E-2</v>
      </c>
      <c r="U47" s="37">
        <f t="shared" si="88"/>
        <v>3.7975970986488951E-2</v>
      </c>
      <c r="V47" s="37">
        <f t="shared" si="89"/>
        <v>4.0131756219916839E-2</v>
      </c>
      <c r="W47" s="19">
        <f t="shared" si="90"/>
        <v>3.538763204965021E-2</v>
      </c>
      <c r="X47" s="96">
        <f t="shared" si="91"/>
        <v>3.6551240282786501E-2</v>
      </c>
      <c r="Y47" s="78">
        <f t="shared" si="92"/>
        <v>3.6270842054418793E-2</v>
      </c>
      <c r="AA47" s="145">
        <f t="shared" si="84"/>
        <v>2.4566001270083682E-2</v>
      </c>
      <c r="AB47" s="104">
        <f t="shared" si="85"/>
        <v>-2.8039822836770784E-2</v>
      </c>
    </row>
    <row r="48" spans="1:31" ht="19.5" customHeight="1" x14ac:dyDescent="0.25">
      <c r="A48" s="24"/>
      <c r="B48" s="143" t="s">
        <v>81</v>
      </c>
      <c r="C48" s="10"/>
      <c r="D48" s="11"/>
      <c r="E48" s="11"/>
      <c r="F48" s="35">
        <v>0</v>
      </c>
      <c r="G48" s="35">
        <v>0</v>
      </c>
      <c r="H48" s="35">
        <v>39775</v>
      </c>
      <c r="I48" s="35">
        <v>37034.21</v>
      </c>
      <c r="J48" s="35">
        <v>55482.557000000001</v>
      </c>
      <c r="K48" s="12">
        <v>40907.802000000003</v>
      </c>
      <c r="L48" s="10">
        <v>5221.6610000000001</v>
      </c>
      <c r="M48" s="161">
        <v>27721.688999999998</v>
      </c>
      <c r="O48" s="77">
        <f t="shared" ref="O48" si="93">C48/$C$42</f>
        <v>0</v>
      </c>
      <c r="P48" s="18">
        <f t="shared" ref="P48" si="94">D48/$D$42</f>
        <v>0</v>
      </c>
      <c r="Q48" s="18">
        <f t="shared" ref="Q48" si="95">E48/$E$42</f>
        <v>0</v>
      </c>
      <c r="R48" s="37">
        <f t="shared" si="86"/>
        <v>0</v>
      </c>
      <c r="S48" s="37">
        <f t="shared" si="87"/>
        <v>0</v>
      </c>
      <c r="T48" s="37">
        <f t="shared" si="87"/>
        <v>1.6766253364083929E-4</v>
      </c>
      <c r="U48" s="37">
        <f t="shared" si="88"/>
        <v>1.6317096992111895E-4</v>
      </c>
      <c r="V48" s="37">
        <f t="shared" si="89"/>
        <v>2.3248413599103059E-4</v>
      </c>
      <c r="W48" s="19">
        <f t="shared" si="90"/>
        <v>1.9060026866028393E-4</v>
      </c>
      <c r="X48" s="96">
        <f t="shared" si="91"/>
        <v>8.1852189906361187E-5</v>
      </c>
      <c r="Y48" s="78">
        <f t="shared" si="92"/>
        <v>4.2087865071537814E-4</v>
      </c>
      <c r="AA48" s="145">
        <f t="shared" si="84"/>
        <v>4.308979077730247</v>
      </c>
      <c r="AB48" s="104">
        <f t="shared" ref="AB48:AB49" si="96">(Y48-X48)*100</f>
        <v>3.3902646080901697E-2</v>
      </c>
    </row>
    <row r="49" spans="1:28" ht="19.5" customHeight="1" x14ac:dyDescent="0.25">
      <c r="A49" s="24"/>
      <c r="B49" t="s">
        <v>68</v>
      </c>
      <c r="C49" s="10">
        <v>0</v>
      </c>
      <c r="D49" s="11">
        <v>0</v>
      </c>
      <c r="E49" s="11">
        <v>0</v>
      </c>
      <c r="F49" s="35">
        <v>4200</v>
      </c>
      <c r="G49" s="35">
        <v>1939</v>
      </c>
      <c r="H49" s="35">
        <v>0</v>
      </c>
      <c r="I49" s="35"/>
      <c r="J49" s="35">
        <v>612.71299999999997</v>
      </c>
      <c r="K49" s="12">
        <v>5125.8130000000001</v>
      </c>
      <c r="L49" s="10"/>
      <c r="M49" s="161">
        <v>99492.485000000001</v>
      </c>
      <c r="O49" s="77">
        <f t="shared" si="81"/>
        <v>0</v>
      </c>
      <c r="P49" s="18">
        <f t="shared" si="82"/>
        <v>0</v>
      </c>
      <c r="Q49" s="18">
        <f t="shared" si="83"/>
        <v>0</v>
      </c>
      <c r="R49" s="37">
        <f t="shared" si="86"/>
        <v>1.7704151886650533E-5</v>
      </c>
      <c r="S49" s="37">
        <f t="shared" si="87"/>
        <v>8.1734167876703296E-6</v>
      </c>
      <c r="T49" s="37">
        <f t="shared" si="87"/>
        <v>0</v>
      </c>
      <c r="U49" s="37">
        <f t="shared" si="88"/>
        <v>0</v>
      </c>
      <c r="V49" s="37">
        <f t="shared" si="89"/>
        <v>2.5674024435368455E-6</v>
      </c>
      <c r="W49" s="19">
        <f t="shared" si="90"/>
        <v>2.3882518422827409E-5</v>
      </c>
      <c r="X49" s="96">
        <f t="shared" si="91"/>
        <v>0</v>
      </c>
      <c r="Y49" s="78">
        <f t="shared" si="92"/>
        <v>1.5105235053722737E-3</v>
      </c>
      <c r="AA49" s="145"/>
      <c r="AB49" s="104">
        <f t="shared" si="96"/>
        <v>0.15105235053722738</v>
      </c>
    </row>
    <row r="50" spans="1:28" ht="19.5" customHeight="1" thickBot="1" x14ac:dyDescent="0.3">
      <c r="A50" s="24"/>
      <c r="B50" t="s">
        <v>70</v>
      </c>
      <c r="C50" s="10">
        <v>621343</v>
      </c>
      <c r="D50" s="11">
        <v>587791</v>
      </c>
      <c r="E50" s="11">
        <v>375598</v>
      </c>
      <c r="F50" s="35">
        <v>752849</v>
      </c>
      <c r="G50" s="35">
        <v>482145</v>
      </c>
      <c r="H50" s="35">
        <v>654885</v>
      </c>
      <c r="I50" s="35">
        <v>955446.55299999984</v>
      </c>
      <c r="J50" s="35">
        <v>1007903.6799999999</v>
      </c>
      <c r="K50" s="12">
        <v>596330.4809999998</v>
      </c>
      <c r="L50" s="10">
        <v>188314.875</v>
      </c>
      <c r="M50" s="161">
        <v>167611.927</v>
      </c>
      <c r="O50" s="77">
        <f t="shared" si="81"/>
        <v>2.9652489335315656E-3</v>
      </c>
      <c r="P50" s="18">
        <f t="shared" si="82"/>
        <v>2.5625066208002055E-3</v>
      </c>
      <c r="Q50" s="18">
        <f t="shared" si="83"/>
        <v>1.686432909058199E-3</v>
      </c>
      <c r="R50" s="37">
        <f t="shared" si="86"/>
        <v>3.1734650104078494E-3</v>
      </c>
      <c r="S50" s="37">
        <f t="shared" si="87"/>
        <v>2.0323734074736005E-3</v>
      </c>
      <c r="T50" s="37">
        <f t="shared" si="87"/>
        <v>2.7605198829259844E-3</v>
      </c>
      <c r="U50" s="37">
        <f t="shared" si="88"/>
        <v>4.2096521232881639E-3</v>
      </c>
      <c r="V50" s="37">
        <f t="shared" si="89"/>
        <v>4.2233384486403567E-3</v>
      </c>
      <c r="W50" s="19">
        <f t="shared" si="90"/>
        <v>2.7784614262315118E-3</v>
      </c>
      <c r="X50" s="96">
        <f t="shared" si="91"/>
        <v>2.9519313702464924E-3</v>
      </c>
      <c r="Y50" s="78">
        <f t="shared" si="92"/>
        <v>2.5447324540566218E-3</v>
      </c>
      <c r="AA50" s="109">
        <f t="shared" si="84"/>
        <v>-0.10993793241240239</v>
      </c>
      <c r="AB50" s="106">
        <f t="shared" si="85"/>
        <v>-4.0719891618987064E-2</v>
      </c>
    </row>
    <row r="51" spans="1:28" ht="19.5" customHeight="1" thickBot="1" x14ac:dyDescent="0.3">
      <c r="A51" s="5" t="s">
        <v>35</v>
      </c>
      <c r="B51" s="6"/>
      <c r="C51" s="13">
        <v>115482949</v>
      </c>
      <c r="D51" s="14">
        <v>122418467</v>
      </c>
      <c r="E51" s="14">
        <v>129718965</v>
      </c>
      <c r="F51" s="36">
        <v>131218627</v>
      </c>
      <c r="G51" s="36">
        <v>143270209</v>
      </c>
      <c r="H51" s="36">
        <v>145850256</v>
      </c>
      <c r="I51" s="36">
        <v>151578940.03400001</v>
      </c>
      <c r="J51" s="36">
        <v>154254362.73600009</v>
      </c>
      <c r="K51" s="15">
        <v>125538660.33900005</v>
      </c>
      <c r="L51" s="13">
        <v>28462423.759000003</v>
      </c>
      <c r="M51" s="160">
        <v>28104135.351000004</v>
      </c>
      <c r="N51" s="1"/>
      <c r="O51" s="134">
        <f t="shared" ref="O51:V51" si="97">C51/C61</f>
        <v>0.35530531483211331</v>
      </c>
      <c r="P51" s="21">
        <f t="shared" si="97"/>
        <v>0.34797771930056753</v>
      </c>
      <c r="Q51" s="21">
        <f t="shared" si="97"/>
        <v>0.36806347918786014</v>
      </c>
      <c r="R51" s="21">
        <f t="shared" si="97"/>
        <v>0.35613578479739438</v>
      </c>
      <c r="S51" s="21">
        <f t="shared" si="97"/>
        <v>0.51590213529014861</v>
      </c>
      <c r="T51" s="21">
        <f t="shared" si="97"/>
        <v>0.54442364468985749</v>
      </c>
      <c r="U51" s="21">
        <f t="shared" si="97"/>
        <v>0.40042555716354428</v>
      </c>
      <c r="V51" s="21">
        <f t="shared" si="97"/>
        <v>0.39259934304039062</v>
      </c>
      <c r="W51" s="22">
        <f>K51/K61</f>
        <v>0.36905245997197472</v>
      </c>
      <c r="X51" s="20">
        <f>L51/L61</f>
        <v>9.7700776271624809E-2</v>
      </c>
      <c r="Y51" s="234">
        <f>M51/M61</f>
        <v>8.7156804750488898E-2</v>
      </c>
      <c r="Z51" s="1"/>
      <c r="AA51" s="64">
        <f t="shared" si="84"/>
        <v>-1.2588120078379013E-2</v>
      </c>
      <c r="AB51" s="101">
        <f t="shared" si="85"/>
        <v>-1.0543971521135911</v>
      </c>
    </row>
    <row r="52" spans="1:28" ht="19.5" customHeight="1" x14ac:dyDescent="0.25">
      <c r="A52" s="24"/>
      <c r="B52" t="s">
        <v>64</v>
      </c>
      <c r="C52" s="10">
        <v>57074085</v>
      </c>
      <c r="D52" s="11">
        <v>61969326</v>
      </c>
      <c r="E52" s="11">
        <v>67200356</v>
      </c>
      <c r="F52" s="35">
        <v>70047222</v>
      </c>
      <c r="G52" s="35">
        <v>80419122</v>
      </c>
      <c r="H52" s="35">
        <v>80164986</v>
      </c>
      <c r="I52" s="35">
        <v>79399956.035000026</v>
      </c>
      <c r="J52" s="35">
        <v>78460913.99800007</v>
      </c>
      <c r="K52" s="12">
        <v>54552896.190000013</v>
      </c>
      <c r="L52" s="10">
        <v>15214084.384</v>
      </c>
      <c r="M52" s="161">
        <v>14968065.925000003</v>
      </c>
      <c r="O52" s="77">
        <f t="shared" ref="O52" si="98">C52/$C$51</f>
        <v>0.49422088277291915</v>
      </c>
      <c r="P52" s="18">
        <f t="shared" ref="P52" si="99">D52/$D$51</f>
        <v>0.5062089692725853</v>
      </c>
      <c r="Q52" s="18">
        <f t="shared" ref="Q52" si="100">E52/$E$51</f>
        <v>0.51804573063005865</v>
      </c>
      <c r="R52" s="37">
        <f>F52/$F$51</f>
        <v>0.53382072043780793</v>
      </c>
      <c r="S52" s="37">
        <f>G52/$F$51</f>
        <v>0.612863614248913</v>
      </c>
      <c r="T52" s="37">
        <f>H52/$F$51</f>
        <v>0.6109268770202877</v>
      </c>
      <c r="U52" s="37">
        <f>I52/$I$51</f>
        <v>0.52381917974350634</v>
      </c>
      <c r="V52" s="37">
        <f>J52/$J$51</f>
        <v>0.50864632031369283</v>
      </c>
      <c r="W52" s="19">
        <f>K52/$K$51</f>
        <v>0.43455056826867</v>
      </c>
      <c r="X52" s="96">
        <f>L52/$L$51</f>
        <v>0.53453228413793141</v>
      </c>
      <c r="Y52" s="78">
        <f>M52/$M$51</f>
        <v>0.53259300590677694</v>
      </c>
      <c r="AA52" s="107">
        <f t="shared" si="84"/>
        <v>-1.617044133518308E-2</v>
      </c>
      <c r="AB52" s="108">
        <f t="shared" si="85"/>
        <v>-0.19392782311544732</v>
      </c>
    </row>
    <row r="53" spans="1:28" ht="19.5" customHeight="1" x14ac:dyDescent="0.25">
      <c r="A53" s="24"/>
      <c r="B53" t="s">
        <v>65</v>
      </c>
      <c r="C53" s="10">
        <v>205712</v>
      </c>
      <c r="D53" s="11">
        <v>156591</v>
      </c>
      <c r="E53" s="11">
        <v>30322</v>
      </c>
      <c r="F53" s="35">
        <v>58813</v>
      </c>
      <c r="G53" s="35">
        <v>38687</v>
      </c>
      <c r="H53" s="35">
        <v>25946</v>
      </c>
      <c r="I53" s="35">
        <v>67562.293000000005</v>
      </c>
      <c r="J53" s="35">
        <v>51853.842999999993</v>
      </c>
      <c r="K53" s="12">
        <v>46176.709000000003</v>
      </c>
      <c r="L53" s="10">
        <v>13811.503999999999</v>
      </c>
      <c r="M53" s="161">
        <v>11195.364000000001</v>
      </c>
      <c r="O53" s="77">
        <f t="shared" ref="O53:O60" si="101">C53/$C$51</f>
        <v>1.7813192491300165E-3</v>
      </c>
      <c r="P53" s="18">
        <f t="shared" ref="P53:P60" si="102">D53/$D$51</f>
        <v>1.2791452453002864E-3</v>
      </c>
      <c r="Q53" s="18">
        <f t="shared" ref="Q53:Q60" si="103">E53/$E$51</f>
        <v>2.3375147959282593E-4</v>
      </c>
      <c r="R53" s="37">
        <f t="shared" ref="R53:R60" si="104">F53/$F$51</f>
        <v>4.4820618341022574E-4</v>
      </c>
      <c r="S53" s="37">
        <f t="shared" ref="S53:T58" si="105">G53/$F$51</f>
        <v>2.9482856881287139E-4</v>
      </c>
      <c r="T53" s="37">
        <f t="shared" si="105"/>
        <v>1.9773107365313311E-4</v>
      </c>
      <c r="U53" s="37">
        <f t="shared" ref="U53:U60" si="106">I53/$I$51</f>
        <v>4.4572348233102438E-4</v>
      </c>
      <c r="V53" s="37">
        <f t="shared" ref="V53:V60" si="107">J53/$J$51</f>
        <v>3.3615803196922011E-4</v>
      </c>
      <c r="W53" s="19">
        <f t="shared" ref="W53:W60" si="108">K53/$K$51</f>
        <v>3.6782859459632666E-4</v>
      </c>
      <c r="X53" s="96">
        <f t="shared" ref="X53:X60" si="109">L53/$L$51</f>
        <v>4.8525396561256354E-4</v>
      </c>
      <c r="Y53" s="78">
        <f t="shared" ref="Y53:Y60" si="110">M53/$M$51</f>
        <v>3.9835290643807861E-4</v>
      </c>
      <c r="AA53" s="145">
        <f t="shared" si="84"/>
        <v>-0.18941745953228539</v>
      </c>
      <c r="AB53" s="104">
        <f t="shared" si="85"/>
        <v>-8.690105917448494E-3</v>
      </c>
    </row>
    <row r="54" spans="1:28" ht="19.5" customHeight="1" x14ac:dyDescent="0.25">
      <c r="A54" s="24"/>
      <c r="B54" t="s">
        <v>72</v>
      </c>
      <c r="C54" s="10">
        <v>0</v>
      </c>
      <c r="D54" s="11">
        <v>0</v>
      </c>
      <c r="E54" s="11">
        <v>0</v>
      </c>
      <c r="F54" s="35">
        <v>236</v>
      </c>
      <c r="G54" s="35">
        <v>2490</v>
      </c>
      <c r="H54" s="35">
        <v>172</v>
      </c>
      <c r="I54" s="35"/>
      <c r="J54" s="35"/>
      <c r="K54" s="12"/>
      <c r="L54" s="10"/>
      <c r="M54" s="161"/>
      <c r="O54" s="77">
        <f t="shared" si="101"/>
        <v>0</v>
      </c>
      <c r="P54" s="18">
        <f t="shared" si="102"/>
        <v>0</v>
      </c>
      <c r="Q54" s="18">
        <f t="shared" si="103"/>
        <v>0</v>
      </c>
      <c r="R54" s="37">
        <f t="shared" si="104"/>
        <v>1.7985251438425736E-6</v>
      </c>
      <c r="S54" s="37">
        <f t="shared" si="105"/>
        <v>1.8975964441389866E-5</v>
      </c>
      <c r="T54" s="37">
        <f t="shared" si="105"/>
        <v>1.310789511614079E-6</v>
      </c>
      <c r="U54" s="37">
        <f t="shared" si="106"/>
        <v>0</v>
      </c>
      <c r="V54" s="37">
        <f t="shared" si="107"/>
        <v>0</v>
      </c>
      <c r="W54" s="19">
        <f t="shared" si="108"/>
        <v>0</v>
      </c>
      <c r="X54" s="96">
        <f t="shared" si="109"/>
        <v>0</v>
      </c>
      <c r="Y54" s="78">
        <f t="shared" si="110"/>
        <v>0</v>
      </c>
      <c r="AA54" s="145"/>
      <c r="AB54" s="104">
        <f t="shared" si="85"/>
        <v>0</v>
      </c>
    </row>
    <row r="55" spans="1:28" ht="19.5" customHeight="1" x14ac:dyDescent="0.25">
      <c r="A55" s="24"/>
      <c r="B55" t="s">
        <v>66</v>
      </c>
      <c r="C55" s="10">
        <v>33584523</v>
      </c>
      <c r="D55" s="11">
        <v>36099866</v>
      </c>
      <c r="E55" s="11">
        <v>36111331</v>
      </c>
      <c r="F55" s="35">
        <v>35650257</v>
      </c>
      <c r="G55" s="35">
        <v>37467931</v>
      </c>
      <c r="H55" s="35">
        <v>40130594</v>
      </c>
      <c r="I55" s="35">
        <v>45769481.328999966</v>
      </c>
      <c r="J55" s="35">
        <v>48445948.852000028</v>
      </c>
      <c r="K55" s="12">
        <v>45904712.027000032</v>
      </c>
      <c r="L55" s="10">
        <v>7913230.5389999999</v>
      </c>
      <c r="M55" s="161">
        <v>8074991.0180000002</v>
      </c>
      <c r="O55" s="77">
        <f t="shared" si="101"/>
        <v>0.29081802370668591</v>
      </c>
      <c r="P55" s="18">
        <f t="shared" si="102"/>
        <v>0.29488905460644266</v>
      </c>
      <c r="Q55" s="18">
        <f t="shared" si="103"/>
        <v>0.27838127601465212</v>
      </c>
      <c r="R55" s="37">
        <f t="shared" si="104"/>
        <v>0.27168594745317676</v>
      </c>
      <c r="S55" s="37">
        <f t="shared" si="105"/>
        <v>0.28553820335279073</v>
      </c>
      <c r="T55" s="37">
        <f t="shared" si="105"/>
        <v>0.30583000994210979</v>
      </c>
      <c r="U55" s="37">
        <f t="shared" si="106"/>
        <v>0.30195145393372996</v>
      </c>
      <c r="V55" s="37">
        <f t="shared" si="107"/>
        <v>0.31406533982389367</v>
      </c>
      <c r="W55" s="19">
        <f t="shared" si="108"/>
        <v>0.36566195547284486</v>
      </c>
      <c r="X55" s="96">
        <f t="shared" si="109"/>
        <v>0.2780237764009042</v>
      </c>
      <c r="Y55" s="78">
        <f t="shared" si="110"/>
        <v>0.28732394422206181</v>
      </c>
      <c r="AA55" s="145">
        <f t="shared" si="84"/>
        <v>2.0441775100923834E-2</v>
      </c>
      <c r="AB55" s="104">
        <f t="shared" si="85"/>
        <v>0.93001678211576122</v>
      </c>
    </row>
    <row r="56" spans="1:28" ht="19.5" customHeight="1" x14ac:dyDescent="0.25">
      <c r="A56" s="24"/>
      <c r="B56" t="s">
        <v>67</v>
      </c>
      <c r="C56" s="10">
        <v>3838992</v>
      </c>
      <c r="D56" s="11">
        <v>4275984</v>
      </c>
      <c r="E56" s="11">
        <v>3974044</v>
      </c>
      <c r="F56" s="35">
        <v>3420997</v>
      </c>
      <c r="G56" s="35">
        <v>3838142</v>
      </c>
      <c r="H56" s="35">
        <v>4145803</v>
      </c>
      <c r="I56" s="35">
        <v>4062637.4870000002</v>
      </c>
      <c r="J56" s="35">
        <v>4201744.659</v>
      </c>
      <c r="K56" s="12">
        <v>4419704.3579999991</v>
      </c>
      <c r="L56" s="10">
        <v>991917.52500000014</v>
      </c>
      <c r="M56" s="161">
        <v>924416.38800000004</v>
      </c>
      <c r="O56" s="77">
        <f t="shared" si="101"/>
        <v>3.3242933552034594E-2</v>
      </c>
      <c r="P56" s="18">
        <f t="shared" si="102"/>
        <v>3.4929239883391125E-2</v>
      </c>
      <c r="Q56" s="18">
        <f t="shared" si="103"/>
        <v>3.0635797934403811E-2</v>
      </c>
      <c r="R56" s="37">
        <f t="shared" si="104"/>
        <v>2.6070970853855985E-2</v>
      </c>
      <c r="S56" s="37">
        <f t="shared" si="105"/>
        <v>2.9249978358636537E-2</v>
      </c>
      <c r="T56" s="37">
        <f t="shared" si="105"/>
        <v>3.1594622614059209E-2</v>
      </c>
      <c r="U56" s="37">
        <f t="shared" si="106"/>
        <v>2.6802123606938587E-2</v>
      </c>
      <c r="V56" s="37">
        <f t="shared" si="107"/>
        <v>2.723906529756381E-2</v>
      </c>
      <c r="W56" s="19">
        <f t="shared" si="108"/>
        <v>3.5205922590421067E-2</v>
      </c>
      <c r="X56" s="96">
        <f t="shared" si="109"/>
        <v>3.4850072270684589E-2</v>
      </c>
      <c r="Y56" s="78">
        <f t="shared" si="110"/>
        <v>3.2892539708292694E-2</v>
      </c>
      <c r="AA56" s="145">
        <f t="shared" si="84"/>
        <v>-6.8051158789638383E-2</v>
      </c>
      <c r="AB56" s="104">
        <f t="shared" si="85"/>
        <v>-0.19575325623918949</v>
      </c>
    </row>
    <row r="57" spans="1:28" ht="19.5" customHeight="1" x14ac:dyDescent="0.25">
      <c r="A57" s="24"/>
      <c r="B57" t="s">
        <v>81</v>
      </c>
      <c r="C57" s="10"/>
      <c r="D57" s="11"/>
      <c r="E57" s="11"/>
      <c r="F57" s="35">
        <v>0</v>
      </c>
      <c r="G57" s="35">
        <v>0</v>
      </c>
      <c r="H57" s="35">
        <v>77344</v>
      </c>
      <c r="I57" s="35">
        <v>105951.04699999999</v>
      </c>
      <c r="J57" s="35">
        <v>113697.308</v>
      </c>
      <c r="K57" s="12">
        <v>113596.63499999998</v>
      </c>
      <c r="L57" s="10">
        <v>18409.992999999999</v>
      </c>
      <c r="M57" s="161">
        <v>18826.792000000001</v>
      </c>
      <c r="O57" s="77">
        <f t="shared" si="101"/>
        <v>0</v>
      </c>
      <c r="P57" s="18">
        <f t="shared" si="102"/>
        <v>0</v>
      </c>
      <c r="Q57" s="18">
        <f t="shared" si="103"/>
        <v>0</v>
      </c>
      <c r="R57" s="37">
        <f t="shared" si="104"/>
        <v>0</v>
      </c>
      <c r="S57" s="37">
        <f t="shared" si="105"/>
        <v>0</v>
      </c>
      <c r="T57" s="37">
        <f t="shared" si="105"/>
        <v>5.8942851154813558E-4</v>
      </c>
      <c r="U57" s="37">
        <f t="shared" si="106"/>
        <v>6.9898263555764786E-4</v>
      </c>
      <c r="V57" s="37">
        <f t="shared" si="107"/>
        <v>7.3707677360534821E-4</v>
      </c>
      <c r="W57" s="19">
        <f t="shared" si="108"/>
        <v>9.04873723307607E-4</v>
      </c>
      <c r="X57" s="96">
        <f t="shared" si="109"/>
        <v>6.4681747260468775E-4</v>
      </c>
      <c r="Y57" s="78">
        <f t="shared" si="110"/>
        <v>6.6989401256673442E-4</v>
      </c>
      <c r="AA57" s="145">
        <f t="shared" ref="AA57:AA59" si="111">(M57-L57)/L57</f>
        <v>2.2639823926060305E-2</v>
      </c>
      <c r="AB57" s="104">
        <f t="shared" ref="AB57:AB58" si="112">(Y57-X57)*100</f>
        <v>2.3076539962046667E-3</v>
      </c>
    </row>
    <row r="58" spans="1:28" ht="19.5" customHeight="1" x14ac:dyDescent="0.25">
      <c r="A58" s="24"/>
      <c r="B58" t="s">
        <v>68</v>
      </c>
      <c r="C58" s="10">
        <v>0</v>
      </c>
      <c r="D58" s="11">
        <v>0</v>
      </c>
      <c r="E58" s="11">
        <v>456</v>
      </c>
      <c r="F58" s="35">
        <v>373</v>
      </c>
      <c r="G58" s="35">
        <v>65</v>
      </c>
      <c r="H58" s="35">
        <v>1438</v>
      </c>
      <c r="I58" s="35">
        <v>1688.6310000000003</v>
      </c>
      <c r="J58" s="35">
        <v>7637.55</v>
      </c>
      <c r="K58" s="12">
        <v>14988.661999999997</v>
      </c>
      <c r="L58" s="10">
        <v>879.72699999999986</v>
      </c>
      <c r="M58" s="161">
        <v>1865.567</v>
      </c>
      <c r="O58" s="77">
        <f t="shared" si="101"/>
        <v>0</v>
      </c>
      <c r="P58" s="18">
        <f t="shared" si="102"/>
        <v>0</v>
      </c>
      <c r="Q58" s="18">
        <f t="shared" si="103"/>
        <v>3.5152916923134564E-6</v>
      </c>
      <c r="R58" s="37">
        <f t="shared" si="104"/>
        <v>2.8425842315816946E-6</v>
      </c>
      <c r="S58" s="37">
        <f t="shared" si="105"/>
        <v>4.9535650148206479E-7</v>
      </c>
      <c r="T58" s="37">
        <f t="shared" si="105"/>
        <v>1.0958809986633986E-5</v>
      </c>
      <c r="U58" s="37">
        <f t="shared" si="106"/>
        <v>1.114027449737563E-5</v>
      </c>
      <c r="V58" s="37">
        <f t="shared" si="107"/>
        <v>4.9512700091804525E-5</v>
      </c>
      <c r="W58" s="19">
        <f t="shared" si="108"/>
        <v>1.1939479009514007E-4</v>
      </c>
      <c r="X58" s="96">
        <f t="shared" si="109"/>
        <v>3.0908365620894268E-5</v>
      </c>
      <c r="Y58" s="78">
        <f t="shared" si="110"/>
        <v>6.6380515774651624E-5</v>
      </c>
      <c r="AA58" s="145">
        <f t="shared" si="111"/>
        <v>1.1206203742752017</v>
      </c>
      <c r="AB58" s="104">
        <f t="shared" si="112"/>
        <v>3.5472150153757357E-3</v>
      </c>
    </row>
    <row r="59" spans="1:28" ht="19.5" customHeight="1" x14ac:dyDescent="0.25">
      <c r="A59" s="24"/>
      <c r="B59" t="s">
        <v>82</v>
      </c>
      <c r="C59" s="10"/>
      <c r="D59" s="11"/>
      <c r="E59" s="11"/>
      <c r="F59" s="35"/>
      <c r="G59" s="35"/>
      <c r="H59" s="35"/>
      <c r="I59" s="35">
        <v>6741.8660000000009</v>
      </c>
      <c r="J59" s="35">
        <v>7608.786000000001</v>
      </c>
      <c r="K59" s="12">
        <v>2357.9699999999998</v>
      </c>
      <c r="L59" s="10"/>
      <c r="M59" s="161"/>
      <c r="O59" s="77">
        <f t="shared" si="101"/>
        <v>0</v>
      </c>
      <c r="P59" s="18">
        <f t="shared" ref="P59" si="113">D59/$D$51</f>
        <v>0</v>
      </c>
      <c r="Q59" s="18">
        <f t="shared" ref="Q59" si="114">E59/$E$51</f>
        <v>0</v>
      </c>
      <c r="R59" s="37">
        <f t="shared" ref="R59" si="115">F59/$F$51</f>
        <v>0</v>
      </c>
      <c r="S59" s="37">
        <f t="shared" ref="S59" si="116">G59/$F$51</f>
        <v>0</v>
      </c>
      <c r="T59" s="37">
        <f t="shared" ref="T59" si="117">H59/$F$51</f>
        <v>0</v>
      </c>
      <c r="U59" s="37">
        <f t="shared" si="106"/>
        <v>4.4477590346572965E-5</v>
      </c>
      <c r="V59" s="37">
        <f t="shared" si="107"/>
        <v>4.9326228866681203E-5</v>
      </c>
      <c r="W59" s="19">
        <f t="shared" ref="W59" si="118">K59/$K$51</f>
        <v>1.8782819520557438E-5</v>
      </c>
      <c r="X59" s="96">
        <f t="shared" ref="X59" si="119">L59/$L$51</f>
        <v>0</v>
      </c>
      <c r="Y59" s="78">
        <f t="shared" ref="Y59" si="120">M59/$M$51</f>
        <v>0</v>
      </c>
      <c r="AA59" s="145"/>
      <c r="AB59" s="104">
        <f t="shared" ref="AB59" si="121">(Y59-X59)*100</f>
        <v>0</v>
      </c>
    </row>
    <row r="60" spans="1:28" ht="19.5" customHeight="1" thickBot="1" x14ac:dyDescent="0.3">
      <c r="A60" s="24"/>
      <c r="B60" t="s">
        <v>70</v>
      </c>
      <c r="C60" s="32">
        <v>20779637</v>
      </c>
      <c r="D60" s="33">
        <v>19916700</v>
      </c>
      <c r="E60" s="33">
        <v>22402456</v>
      </c>
      <c r="F60" s="35">
        <v>22040729</v>
      </c>
      <c r="G60" s="35">
        <v>21503772</v>
      </c>
      <c r="H60" s="35">
        <v>21303973</v>
      </c>
      <c r="I60" s="35">
        <v>22164921.346000008</v>
      </c>
      <c r="J60" s="35">
        <v>22964957.739999998</v>
      </c>
      <c r="K60" s="12">
        <v>20484227.788000003</v>
      </c>
      <c r="L60" s="10">
        <v>4310090.0870000003</v>
      </c>
      <c r="M60" s="161">
        <v>4104774.2969999998</v>
      </c>
      <c r="O60" s="77">
        <f t="shared" si="101"/>
        <v>0.17993684071923033</v>
      </c>
      <c r="P60" s="18">
        <f t="shared" si="102"/>
        <v>0.16269359099228059</v>
      </c>
      <c r="Q60" s="18">
        <f t="shared" si="103"/>
        <v>0.17269992864960032</v>
      </c>
      <c r="R60" s="37">
        <f t="shared" si="104"/>
        <v>0.16796951396237364</v>
      </c>
      <c r="S60" s="37">
        <f>G60/$F$51</f>
        <v>0.16387743487058434</v>
      </c>
      <c r="T60" s="37">
        <f>H60/$F$51</f>
        <v>0.16235479281459025</v>
      </c>
      <c r="U60" s="37">
        <f t="shared" si="106"/>
        <v>0.14622691873309243</v>
      </c>
      <c r="V60" s="37">
        <f t="shared" si="107"/>
        <v>0.14887720083031664</v>
      </c>
      <c r="W60" s="19">
        <f t="shared" si="108"/>
        <v>0.16317067374054445</v>
      </c>
      <c r="X60" s="96">
        <f t="shared" si="109"/>
        <v>0.15143088738664154</v>
      </c>
      <c r="Y60" s="78">
        <f t="shared" si="110"/>
        <v>0.14605588272808911</v>
      </c>
      <c r="AA60" s="109">
        <f t="shared" si="84"/>
        <v>-4.7636078563478179E-2</v>
      </c>
      <c r="AB60" s="106">
        <f t="shared" si="85"/>
        <v>-0.53750046585524236</v>
      </c>
    </row>
    <row r="61" spans="1:28" ht="19.5" customHeight="1" thickBot="1" x14ac:dyDescent="0.3">
      <c r="A61" s="74" t="s">
        <v>20</v>
      </c>
      <c r="B61" s="100"/>
      <c r="C61" s="142">
        <f t="shared" ref="C61:K68" si="122">C42+C51</f>
        <v>325024547</v>
      </c>
      <c r="D61" s="142">
        <f t="shared" si="122"/>
        <v>351799728</v>
      </c>
      <c r="E61" s="142">
        <f t="shared" si="122"/>
        <v>352436393</v>
      </c>
      <c r="F61" s="142">
        <f t="shared" si="122"/>
        <v>368451115</v>
      </c>
      <c r="G61" s="142">
        <f t="shared" si="122"/>
        <v>277708114</v>
      </c>
      <c r="H61" s="142">
        <f t="shared" si="122"/>
        <v>267898460</v>
      </c>
      <c r="I61" s="142">
        <f t="shared" si="122"/>
        <v>378544619.14900005</v>
      </c>
      <c r="J61" s="142">
        <f t="shared" si="122"/>
        <v>392905300.20100009</v>
      </c>
      <c r="K61" s="142">
        <f t="shared" si="122"/>
        <v>340164811.11800003</v>
      </c>
      <c r="L61" s="83">
        <v>291322391.13299996</v>
      </c>
      <c r="M61" s="144">
        <v>322454860.88499999</v>
      </c>
      <c r="O61" s="146">
        <f t="shared" ref="O61:W61" si="123">O42+O51</f>
        <v>1</v>
      </c>
      <c r="P61" s="149">
        <f t="shared" si="123"/>
        <v>1</v>
      </c>
      <c r="Q61" s="149">
        <f t="shared" si="123"/>
        <v>1</v>
      </c>
      <c r="R61" s="149">
        <f t="shared" si="123"/>
        <v>1</v>
      </c>
      <c r="S61" s="149">
        <f t="shared" si="123"/>
        <v>1</v>
      </c>
      <c r="T61" s="149">
        <f t="shared" si="123"/>
        <v>1</v>
      </c>
      <c r="U61" s="149">
        <f t="shared" si="123"/>
        <v>1</v>
      </c>
      <c r="V61" s="149">
        <f t="shared" si="123"/>
        <v>1</v>
      </c>
      <c r="W61" s="150">
        <f t="shared" si="123"/>
        <v>1</v>
      </c>
      <c r="X61" s="237">
        <f>X51+X42</f>
        <v>0.31668080281505534</v>
      </c>
      <c r="Y61" s="177">
        <f>Y51+Y42</f>
        <v>0.2914217596009927</v>
      </c>
      <c r="AA61" s="240">
        <f t="shared" si="84"/>
        <v>0.10686603810617103</v>
      </c>
      <c r="AB61" s="239">
        <f t="shared" si="85"/>
        <v>-2.525904321406264</v>
      </c>
    </row>
    <row r="62" spans="1:28" ht="19.5" customHeight="1" x14ac:dyDescent="0.25">
      <c r="A62" s="24"/>
      <c r="B62" t="s">
        <v>64</v>
      </c>
      <c r="C62" s="10">
        <f t="shared" si="122"/>
        <v>189257389</v>
      </c>
      <c r="D62" s="11">
        <f t="shared" si="122"/>
        <v>202091710</v>
      </c>
      <c r="E62" s="11">
        <f t="shared" si="122"/>
        <v>207640835</v>
      </c>
      <c r="F62" s="11">
        <f t="shared" si="122"/>
        <v>219952952</v>
      </c>
      <c r="G62" s="11">
        <f t="shared" si="122"/>
        <v>165116613</v>
      </c>
      <c r="H62" s="11">
        <f t="shared" si="122"/>
        <v>155260451</v>
      </c>
      <c r="I62" s="11">
        <f t="shared" ref="I62:M68" si="124">I43+I52</f>
        <v>219218186.58800003</v>
      </c>
      <c r="J62" s="11">
        <f t="shared" ref="J62" si="125">J43+J52</f>
        <v>226255407.68900007</v>
      </c>
      <c r="K62" s="248">
        <f t="shared" si="124"/>
        <v>185332409.55599999</v>
      </c>
      <c r="L62" s="314">
        <f t="shared" si="124"/>
        <v>55595908.264999986</v>
      </c>
      <c r="M62" s="161">
        <f t="shared" si="124"/>
        <v>54792547.597999997</v>
      </c>
      <c r="N62" s="2"/>
      <c r="O62" s="77">
        <f t="shared" ref="O62" si="126">C62/$C$61</f>
        <v>0.58228644804479956</v>
      </c>
      <c r="P62" s="18">
        <f t="shared" ref="P62" si="127">D62/$D$61</f>
        <v>0.5744510126511525</v>
      </c>
      <c r="Q62" s="18">
        <f t="shared" ref="Q62" si="128">E62/$E$61</f>
        <v>0.58915832508818122</v>
      </c>
      <c r="R62" s="37">
        <f>F62/$F$61</f>
        <v>0.59696644424593481</v>
      </c>
      <c r="S62" s="37">
        <f>G62/$F$61</f>
        <v>0.44813709683033526</v>
      </c>
      <c r="T62" s="37">
        <f>H62/$F$61</f>
        <v>0.42138683987969477</v>
      </c>
      <c r="U62" s="37">
        <f>I62/$I$61</f>
        <v>0.57910791885199908</v>
      </c>
      <c r="V62" s="37">
        <f>J62/$J$61</f>
        <v>0.57585226662316269</v>
      </c>
      <c r="W62" s="19">
        <f>K62/$K$61</f>
        <v>0.54483122150959318</v>
      </c>
      <c r="X62" s="96">
        <f>L62/$L$61</f>
        <v>0.19083980482508911</v>
      </c>
      <c r="Y62" s="78">
        <f>M62/$M$61</f>
        <v>0.16992315590348989</v>
      </c>
      <c r="AA62" s="107">
        <f t="shared" si="84"/>
        <v>-1.4449996268983311E-2</v>
      </c>
      <c r="AB62" s="108">
        <f t="shared" si="85"/>
        <v>-2.0916648921599226</v>
      </c>
    </row>
    <row r="63" spans="1:28" ht="19.5" customHeight="1" x14ac:dyDescent="0.25">
      <c r="A63" s="24"/>
      <c r="B63" t="s">
        <v>65</v>
      </c>
      <c r="C63" s="10">
        <f t="shared" si="122"/>
        <v>29126634</v>
      </c>
      <c r="D63" s="11">
        <f t="shared" si="122"/>
        <v>35911868</v>
      </c>
      <c r="E63" s="11">
        <f t="shared" si="122"/>
        <v>35959770</v>
      </c>
      <c r="F63" s="11">
        <f t="shared" si="122"/>
        <v>39228299</v>
      </c>
      <c r="G63" s="11">
        <f t="shared" si="122"/>
        <v>19163843</v>
      </c>
      <c r="H63" s="11">
        <f t="shared" si="122"/>
        <v>19187720</v>
      </c>
      <c r="I63" s="11">
        <f t="shared" si="124"/>
        <v>34126272.68999999</v>
      </c>
      <c r="J63" s="11">
        <f t="shared" ref="J63" si="129">J44+J53</f>
        <v>34271338.785000004</v>
      </c>
      <c r="K63" s="12">
        <f t="shared" si="124"/>
        <v>30530879.103000004</v>
      </c>
      <c r="L63" s="10">
        <f t="shared" si="124"/>
        <v>8075542.3849999998</v>
      </c>
      <c r="M63" s="161">
        <f t="shared" si="124"/>
        <v>8955605.1469999999</v>
      </c>
      <c r="N63" s="2"/>
      <c r="O63" s="77">
        <f t="shared" ref="O63:O70" si="130">C63/$C$61</f>
        <v>8.9613643858105274E-2</v>
      </c>
      <c r="P63" s="18">
        <f t="shared" ref="P63:P70" si="131">D63/$D$61</f>
        <v>0.10208043139817323</v>
      </c>
      <c r="Q63" s="18">
        <f t="shared" ref="Q63:Q70" si="132">E63/$E$61</f>
        <v>0.10203194310866756</v>
      </c>
      <c r="R63" s="37">
        <f t="shared" ref="R63:R70" si="133">F63/$F$61</f>
        <v>0.1064681240006561</v>
      </c>
      <c r="S63" s="37">
        <f t="shared" ref="S63:T68" si="134">G63/$F$61</f>
        <v>5.2011901226028313E-2</v>
      </c>
      <c r="T63" s="37">
        <f t="shared" si="134"/>
        <v>5.2076704938184268E-2</v>
      </c>
      <c r="U63" s="37">
        <f t="shared" ref="U63:U70" si="135">I63/$I$61</f>
        <v>9.0151255528922072E-2</v>
      </c>
      <c r="V63" s="37">
        <f t="shared" ref="V63:V70" si="136">J63/$J$61</f>
        <v>8.7225442791094149E-2</v>
      </c>
      <c r="W63" s="19">
        <f t="shared" ref="W63:W70" si="137">K63/$K$61</f>
        <v>8.9753196406929706E-2</v>
      </c>
      <c r="X63" s="96">
        <f t="shared" ref="X63:X70" si="138">L63/$L$61</f>
        <v>2.7720294185396829E-2</v>
      </c>
      <c r="Y63" s="78">
        <f t="shared" ref="Y63:Y70" si="139">M63/$M$61</f>
        <v>2.7773205596655338E-2</v>
      </c>
      <c r="AA63" s="145">
        <f t="shared" ref="AA63:AA70" si="140">(M63-L63)/L63</f>
        <v>0.10897878062465276</v>
      </c>
      <c r="AB63" s="104">
        <f t="shared" ref="AB63:AB70" si="141">(Y63-X63)*100</f>
        <v>5.2911411258509122E-3</v>
      </c>
    </row>
    <row r="64" spans="1:28" ht="19.5" customHeight="1" x14ac:dyDescent="0.25">
      <c r="A64" s="24"/>
      <c r="B64" t="s">
        <v>72</v>
      </c>
      <c r="C64" s="10">
        <f t="shared" si="122"/>
        <v>40804</v>
      </c>
      <c r="D64" s="11">
        <f t="shared" si="122"/>
        <v>80734</v>
      </c>
      <c r="E64" s="11">
        <f t="shared" si="122"/>
        <v>122357</v>
      </c>
      <c r="F64" s="11">
        <f t="shared" si="122"/>
        <v>61316</v>
      </c>
      <c r="G64" s="11">
        <f t="shared" si="122"/>
        <v>53636</v>
      </c>
      <c r="H64" s="11">
        <f t="shared" si="122"/>
        <v>36811</v>
      </c>
      <c r="I64" s="11">
        <f t="shared" si="124"/>
        <v>22912.514999999999</v>
      </c>
      <c r="J64" s="11">
        <f t="shared" ref="J64" si="142">J45+J54</f>
        <v>25960.314999999999</v>
      </c>
      <c r="K64" s="12">
        <f t="shared" si="124"/>
        <v>3779.7799999999997</v>
      </c>
      <c r="L64" s="10">
        <f t="shared" si="124"/>
        <v>3779.7799999999997</v>
      </c>
      <c r="M64" s="161">
        <f t="shared" si="124"/>
        <v>0</v>
      </c>
      <c r="N64" s="2"/>
      <c r="O64" s="77">
        <f t="shared" si="130"/>
        <v>1.2554128719391769E-4</v>
      </c>
      <c r="P64" s="18">
        <f t="shared" si="131"/>
        <v>2.2948852308379272E-4</v>
      </c>
      <c r="Q64" s="18">
        <f t="shared" si="132"/>
        <v>3.4717470281226038E-4</v>
      </c>
      <c r="R64" s="37">
        <f t="shared" si="133"/>
        <v>1.6641556370374942E-4</v>
      </c>
      <c r="S64" s="37">
        <f t="shared" si="134"/>
        <v>1.4557155024486762E-4</v>
      </c>
      <c r="T64" s="37">
        <f t="shared" si="134"/>
        <v>9.9907419197252259E-5</v>
      </c>
      <c r="U64" s="37">
        <f t="shared" si="135"/>
        <v>6.0527910954088446E-5</v>
      </c>
      <c r="V64" s="37">
        <f t="shared" si="136"/>
        <v>6.6072702472375354E-5</v>
      </c>
      <c r="W64" s="19">
        <f t="shared" si="137"/>
        <v>1.111161377209246E-5</v>
      </c>
      <c r="X64" s="96">
        <f t="shared" si="138"/>
        <v>1.2974560538583469E-5</v>
      </c>
      <c r="Y64" s="78">
        <f t="shared" si="139"/>
        <v>0</v>
      </c>
      <c r="AA64" s="145">
        <f t="shared" si="140"/>
        <v>-1</v>
      </c>
      <c r="AB64" s="104">
        <f t="shared" si="141"/>
        <v>-1.2974560538583468E-3</v>
      </c>
    </row>
    <row r="65" spans="1:28" ht="19.5" customHeight="1" x14ac:dyDescent="0.25">
      <c r="A65" s="24"/>
      <c r="B65" t="s">
        <v>66</v>
      </c>
      <c r="C65" s="10">
        <f t="shared" si="122"/>
        <v>73977599</v>
      </c>
      <c r="D65" s="11">
        <f t="shared" si="122"/>
        <v>79685810</v>
      </c>
      <c r="E65" s="11">
        <f t="shared" si="122"/>
        <v>72249203</v>
      </c>
      <c r="F65" s="11">
        <f t="shared" si="122"/>
        <v>74198878</v>
      </c>
      <c r="G65" s="11">
        <f t="shared" si="122"/>
        <v>62360400</v>
      </c>
      <c r="H65" s="11">
        <f t="shared" si="122"/>
        <v>63064339</v>
      </c>
      <c r="I65" s="11">
        <f t="shared" si="124"/>
        <v>89223584.170999989</v>
      </c>
      <c r="J65" s="11">
        <f t="shared" ref="J65" si="143">J46+J55</f>
        <v>94415467.175000012</v>
      </c>
      <c r="K65" s="12">
        <f t="shared" si="124"/>
        <v>91025391.918000042</v>
      </c>
      <c r="L65" s="10">
        <f t="shared" si="124"/>
        <v>20734402.442000002</v>
      </c>
      <c r="M65" s="161">
        <f t="shared" si="124"/>
        <v>22488477.523000002</v>
      </c>
      <c r="N65" s="2"/>
      <c r="O65" s="77">
        <f t="shared" si="130"/>
        <v>0.22760619061796586</v>
      </c>
      <c r="P65" s="18">
        <f t="shared" si="131"/>
        <v>0.22650901537934107</v>
      </c>
      <c r="Q65" s="18">
        <f t="shared" si="132"/>
        <v>0.20499926918727715</v>
      </c>
      <c r="R65" s="37">
        <f t="shared" si="133"/>
        <v>0.20138052235233431</v>
      </c>
      <c r="S65" s="37">
        <f t="shared" si="134"/>
        <v>0.16925013240901712</v>
      </c>
      <c r="T65" s="37">
        <f t="shared" si="134"/>
        <v>0.17116066808482858</v>
      </c>
      <c r="U65" s="37">
        <f t="shared" si="135"/>
        <v>0.23570163108270317</v>
      </c>
      <c r="V65" s="37">
        <f t="shared" si="136"/>
        <v>0.2403008234470228</v>
      </c>
      <c r="W65" s="19">
        <f t="shared" si="137"/>
        <v>0.26759202875462673</v>
      </c>
      <c r="X65" s="96">
        <f t="shared" si="138"/>
        <v>7.1173390968543651E-2</v>
      </c>
      <c r="Y65" s="78">
        <f t="shared" si="139"/>
        <v>6.9741474702160786E-2</v>
      </c>
      <c r="AA65" s="145">
        <f t="shared" si="140"/>
        <v>8.4597329771458105E-2</v>
      </c>
      <c r="AB65" s="104">
        <f t="shared" si="141"/>
        <v>-0.14319162663828655</v>
      </c>
    </row>
    <row r="66" spans="1:28" ht="19.5" customHeight="1" x14ac:dyDescent="0.25">
      <c r="A66" s="24"/>
      <c r="B66" t="s">
        <v>67</v>
      </c>
      <c r="C66" s="10">
        <f t="shared" si="122"/>
        <v>11221141</v>
      </c>
      <c r="D66" s="11">
        <f t="shared" si="122"/>
        <v>13525115</v>
      </c>
      <c r="E66" s="11">
        <f t="shared" si="122"/>
        <v>13685718</v>
      </c>
      <c r="F66" s="11">
        <f t="shared" si="122"/>
        <v>12211519</v>
      </c>
      <c r="G66" s="11">
        <f t="shared" si="122"/>
        <v>9025701</v>
      </c>
      <c r="H66" s="11">
        <f t="shared" si="122"/>
        <v>8271724</v>
      </c>
      <c r="I66" s="11">
        <f t="shared" si="124"/>
        <v>12681879.532000002</v>
      </c>
      <c r="J66" s="11">
        <f t="shared" ref="J66" si="144">J47+J56</f>
        <v>13779225.902999999</v>
      </c>
      <c r="K66" s="12">
        <f t="shared" si="124"/>
        <v>12014815.609999998</v>
      </c>
      <c r="L66" s="10">
        <f t="shared" si="124"/>
        <v>3323659.4870000007</v>
      </c>
      <c r="M66" s="161">
        <f t="shared" si="124"/>
        <v>3313439.926</v>
      </c>
      <c r="N66" s="2"/>
      <c r="O66" s="77">
        <f t="shared" si="130"/>
        <v>3.4523980122645938E-2</v>
      </c>
      <c r="P66" s="18">
        <f t="shared" si="131"/>
        <v>3.8445495898734749E-2</v>
      </c>
      <c r="Q66" s="18">
        <f t="shared" si="132"/>
        <v>3.8831738923170739E-2</v>
      </c>
      <c r="R66" s="37">
        <f t="shared" si="133"/>
        <v>3.3142847186118568E-2</v>
      </c>
      <c r="S66" s="37">
        <f t="shared" si="134"/>
        <v>2.4496332437479527E-2</v>
      </c>
      <c r="T66" s="37">
        <f t="shared" si="134"/>
        <v>2.2449990414603577E-2</v>
      </c>
      <c r="U66" s="37">
        <f t="shared" si="135"/>
        <v>3.3501676923872084E-2</v>
      </c>
      <c r="V66" s="37">
        <f t="shared" si="136"/>
        <v>3.5070094233778236E-2</v>
      </c>
      <c r="W66" s="19">
        <f t="shared" si="137"/>
        <v>3.5320571726721518E-2</v>
      </c>
      <c r="X66" s="96">
        <f t="shared" si="138"/>
        <v>1.1408870681288008E-2</v>
      </c>
      <c r="Y66" s="78">
        <f t="shared" si="139"/>
        <v>1.0275670575738978E-2</v>
      </c>
      <c r="AA66" s="145">
        <f t="shared" si="140"/>
        <v>-3.0747918190696059E-3</v>
      </c>
      <c r="AB66" s="104">
        <f t="shared" si="141"/>
        <v>-0.11332001055490304</v>
      </c>
    </row>
    <row r="67" spans="1:28" ht="19.5" customHeight="1" x14ac:dyDescent="0.25">
      <c r="A67" s="24"/>
      <c r="B67" t="s">
        <v>81</v>
      </c>
      <c r="C67" s="10">
        <f t="shared" si="122"/>
        <v>0</v>
      </c>
      <c r="D67" s="11">
        <f t="shared" si="122"/>
        <v>0</v>
      </c>
      <c r="E67" s="11">
        <f t="shared" si="122"/>
        <v>0</v>
      </c>
      <c r="F67" s="11">
        <f t="shared" si="122"/>
        <v>0</v>
      </c>
      <c r="G67" s="11">
        <f t="shared" si="122"/>
        <v>0</v>
      </c>
      <c r="H67" s="11">
        <f t="shared" si="122"/>
        <v>117119</v>
      </c>
      <c r="I67" s="11">
        <f t="shared" si="124"/>
        <v>142985.25699999998</v>
      </c>
      <c r="J67" s="11">
        <f t="shared" ref="J67" si="145">J48+J57</f>
        <v>169179.86499999999</v>
      </c>
      <c r="K67" s="12">
        <f t="shared" si="124"/>
        <v>154504.43699999998</v>
      </c>
      <c r="L67" s="10">
        <f t="shared" si="124"/>
        <v>23631.653999999999</v>
      </c>
      <c r="M67" s="161">
        <f t="shared" si="124"/>
        <v>46548.481</v>
      </c>
      <c r="N67" s="2"/>
      <c r="O67" s="77">
        <f t="shared" si="130"/>
        <v>0</v>
      </c>
      <c r="P67" s="18">
        <f t="shared" si="131"/>
        <v>0</v>
      </c>
      <c r="Q67" s="18">
        <f t="shared" si="132"/>
        <v>0</v>
      </c>
      <c r="R67" s="37">
        <f t="shared" si="133"/>
        <v>0</v>
      </c>
      <c r="S67" s="37">
        <f t="shared" si="134"/>
        <v>0</v>
      </c>
      <c r="T67" s="37">
        <f t="shared" si="134"/>
        <v>3.1786849118369475E-4</v>
      </c>
      <c r="U67" s="37">
        <f t="shared" si="135"/>
        <v>3.7772365466835268E-4</v>
      </c>
      <c r="V67" s="37">
        <f t="shared" si="136"/>
        <v>4.3058687402142956E-4</v>
      </c>
      <c r="W67" s="19">
        <f t="shared" si="137"/>
        <v>4.5420464419055918E-4</v>
      </c>
      <c r="X67" s="96">
        <f t="shared" si="138"/>
        <v>8.1118563897861299E-5</v>
      </c>
      <c r="Y67" s="78">
        <f t="shared" si="139"/>
        <v>1.443565802427181E-4</v>
      </c>
      <c r="AA67" s="145">
        <f t="shared" si="140"/>
        <v>0.96975129205937094</v>
      </c>
      <c r="AB67" s="104">
        <f t="shared" si="141"/>
        <v>6.3238016344856806E-3</v>
      </c>
    </row>
    <row r="68" spans="1:28" ht="19.5" customHeight="1" x14ac:dyDescent="0.25">
      <c r="A68" s="24"/>
      <c r="B68" t="s">
        <v>68</v>
      </c>
      <c r="C68" s="10">
        <f t="shared" si="122"/>
        <v>0</v>
      </c>
      <c r="D68" s="11">
        <f t="shared" si="122"/>
        <v>0</v>
      </c>
      <c r="E68" s="11">
        <f t="shared" si="122"/>
        <v>456</v>
      </c>
      <c r="F68" s="11">
        <f t="shared" si="122"/>
        <v>4573</v>
      </c>
      <c r="G68" s="11">
        <f t="shared" si="122"/>
        <v>2004</v>
      </c>
      <c r="H68" s="11">
        <f t="shared" si="122"/>
        <v>1438</v>
      </c>
      <c r="I68" s="11">
        <f t="shared" si="124"/>
        <v>1688.6310000000003</v>
      </c>
      <c r="J68" s="11">
        <f t="shared" ref="J68" si="146">J49+J58</f>
        <v>8250.2630000000008</v>
      </c>
      <c r="K68" s="12">
        <f t="shared" si="124"/>
        <v>20114.474999999999</v>
      </c>
      <c r="L68" s="10">
        <f t="shared" si="124"/>
        <v>879.72699999999986</v>
      </c>
      <c r="M68" s="161">
        <f t="shared" si="124"/>
        <v>101358.052</v>
      </c>
      <c r="N68" s="2"/>
      <c r="O68" s="77">
        <f t="shared" si="130"/>
        <v>0</v>
      </c>
      <c r="P68" s="18">
        <f t="shared" si="131"/>
        <v>0</v>
      </c>
      <c r="Q68" s="18">
        <f t="shared" si="132"/>
        <v>1.2938504906330716E-6</v>
      </c>
      <c r="R68" s="37">
        <f t="shared" si="133"/>
        <v>1.2411415826493021E-5</v>
      </c>
      <c r="S68" s="37">
        <f t="shared" si="134"/>
        <v>5.4389847619269658E-6</v>
      </c>
      <c r="T68" s="37">
        <f t="shared" si="134"/>
        <v>3.9028243950354176E-6</v>
      </c>
      <c r="U68" s="37">
        <f t="shared" si="135"/>
        <v>4.4608506225664598E-6</v>
      </c>
      <c r="V68" s="37">
        <f t="shared" si="136"/>
        <v>2.0998095459082331E-5</v>
      </c>
      <c r="W68" s="19">
        <f t="shared" si="137"/>
        <v>5.9131557241005956E-5</v>
      </c>
      <c r="X68" s="96">
        <f t="shared" si="138"/>
        <v>3.0197713144485706E-6</v>
      </c>
      <c r="Y68" s="78">
        <f t="shared" si="139"/>
        <v>3.1433252927810025E-4</v>
      </c>
      <c r="AA68" s="145">
        <f t="shared" si="140"/>
        <v>114.21534748848224</v>
      </c>
      <c r="AB68" s="104">
        <f t="shared" si="141"/>
        <v>3.1131275796365168E-2</v>
      </c>
    </row>
    <row r="69" spans="1:28" ht="19.5" customHeight="1" x14ac:dyDescent="0.25">
      <c r="A69" s="24"/>
      <c r="B69" t="s">
        <v>82</v>
      </c>
      <c r="C69" s="76">
        <f>C59</f>
        <v>0</v>
      </c>
      <c r="D69" s="11">
        <f t="shared" ref="D69:K69" si="147">D59</f>
        <v>0</v>
      </c>
      <c r="E69" s="11">
        <f t="shared" si="147"/>
        <v>0</v>
      </c>
      <c r="F69" s="11">
        <f t="shared" si="147"/>
        <v>0</v>
      </c>
      <c r="G69" s="11">
        <f t="shared" si="147"/>
        <v>0</v>
      </c>
      <c r="H69" s="11">
        <f t="shared" si="147"/>
        <v>0</v>
      </c>
      <c r="I69" s="11">
        <f t="shared" ref="I69:J69" si="148">I59</f>
        <v>6741.8660000000009</v>
      </c>
      <c r="J69" s="11">
        <f t="shared" si="148"/>
        <v>7608.786000000001</v>
      </c>
      <c r="K69" s="12">
        <f t="shared" si="147"/>
        <v>2357.9699999999998</v>
      </c>
      <c r="L69" s="10">
        <f t="shared" ref="L69:M69" si="149">L59</f>
        <v>0</v>
      </c>
      <c r="M69" s="212">
        <f t="shared" si="149"/>
        <v>0</v>
      </c>
      <c r="N69" s="2"/>
      <c r="O69" s="77">
        <f t="shared" si="130"/>
        <v>0</v>
      </c>
      <c r="P69" s="18">
        <f t="shared" ref="P69" si="150">D69/$D$61</f>
        <v>0</v>
      </c>
      <c r="Q69" s="18">
        <f t="shared" ref="Q69" si="151">E69/$E$61</f>
        <v>0</v>
      </c>
      <c r="R69" s="37">
        <f t="shared" ref="R69" si="152">F69/$F$61</f>
        <v>0</v>
      </c>
      <c r="S69" s="37">
        <f t="shared" ref="S69" si="153">G69/$F$61</f>
        <v>0</v>
      </c>
      <c r="T69" s="37">
        <f t="shared" ref="T69" si="154">H69/$F$61</f>
        <v>0</v>
      </c>
      <c r="U69" s="37">
        <f t="shared" si="135"/>
        <v>1.7809963895818355E-5</v>
      </c>
      <c r="V69" s="37">
        <f t="shared" si="136"/>
        <v>1.9365445047718993E-5</v>
      </c>
      <c r="W69" s="19">
        <f t="shared" ref="W69" si="155">K69/$K$61</f>
        <v>6.9318457492713488E-6</v>
      </c>
      <c r="X69" s="96">
        <f t="shared" ref="X69" si="156">L69/$L$61</f>
        <v>0</v>
      </c>
      <c r="Y69" s="78">
        <f t="shared" ref="Y69" si="157">M69/$M$61</f>
        <v>0</v>
      </c>
      <c r="AA69" s="145"/>
      <c r="AB69" s="104">
        <f t="shared" ref="AB69" si="158">(Y69-X69)*100</f>
        <v>0</v>
      </c>
    </row>
    <row r="70" spans="1:28" ht="19.5" customHeight="1" thickBot="1" x14ac:dyDescent="0.3">
      <c r="A70" s="31"/>
      <c r="B70" s="25" t="s">
        <v>70</v>
      </c>
      <c r="C70" s="32">
        <f>C50+C60</f>
        <v>21400980</v>
      </c>
      <c r="D70" s="33">
        <f t="shared" ref="D70:K70" si="159">D50+D60</f>
        <v>20504491</v>
      </c>
      <c r="E70" s="33">
        <f t="shared" si="159"/>
        <v>22778054</v>
      </c>
      <c r="F70" s="33">
        <f t="shared" si="159"/>
        <v>22793578</v>
      </c>
      <c r="G70" s="33">
        <f t="shared" si="159"/>
        <v>21985917</v>
      </c>
      <c r="H70" s="33">
        <f t="shared" si="159"/>
        <v>21958858</v>
      </c>
      <c r="I70" s="33">
        <f t="shared" ref="I70:J70" si="160">I50+I60</f>
        <v>23120367.899000008</v>
      </c>
      <c r="J70" s="33">
        <f t="shared" si="160"/>
        <v>23972861.419999998</v>
      </c>
      <c r="K70" s="43">
        <f t="shared" si="159"/>
        <v>21080558.269000001</v>
      </c>
      <c r="L70" s="32">
        <f t="shared" ref="L70:M70" si="161">L50+L60</f>
        <v>4498404.9620000003</v>
      </c>
      <c r="M70" s="162">
        <f t="shared" si="161"/>
        <v>4272386.2239999995</v>
      </c>
      <c r="N70" s="2"/>
      <c r="O70" s="147">
        <f t="shared" si="130"/>
        <v>6.5844196069289498E-2</v>
      </c>
      <c r="P70" s="80">
        <f t="shared" si="131"/>
        <v>5.82845561495147E-2</v>
      </c>
      <c r="Q70" s="80">
        <f t="shared" si="132"/>
        <v>6.4630255139400433E-2</v>
      </c>
      <c r="R70" s="178">
        <f t="shared" si="133"/>
        <v>6.1863235235426008E-2</v>
      </c>
      <c r="S70" s="178">
        <f>G70/$F$61</f>
        <v>5.9671191387221073E-2</v>
      </c>
      <c r="T70" s="178">
        <f>H70/$F$61</f>
        <v>5.9597751522613797E-2</v>
      </c>
      <c r="U70" s="80">
        <f t="shared" si="135"/>
        <v>6.1076995232362638E-2</v>
      </c>
      <c r="V70" s="80">
        <f t="shared" si="136"/>
        <v>6.1014349787941541E-2</v>
      </c>
      <c r="W70" s="94">
        <f t="shared" si="137"/>
        <v>6.1971601941175951E-2</v>
      </c>
      <c r="X70" s="235">
        <f t="shared" si="138"/>
        <v>1.5441329258986839E-2</v>
      </c>
      <c r="Y70" s="236">
        <f t="shared" si="139"/>
        <v>1.3249563713426851E-2</v>
      </c>
      <c r="AA70" s="109">
        <f t="shared" si="140"/>
        <v>-5.0244195422439783E-2</v>
      </c>
      <c r="AB70" s="106">
        <f t="shared" si="141"/>
        <v>-0.21917655455599877</v>
      </c>
    </row>
    <row r="71" spans="1:28" ht="19.5" customHeight="1" x14ac:dyDescent="0.25">
      <c r="C71" s="2"/>
      <c r="D71" s="2"/>
      <c r="E71" s="2"/>
      <c r="F71" s="2"/>
      <c r="G71" s="2"/>
      <c r="H71" s="2"/>
      <c r="I71" s="2"/>
      <c r="J71" s="2"/>
      <c r="O71" s="172"/>
    </row>
    <row r="72" spans="1:28" ht="19.5" customHeight="1" x14ac:dyDescent="0.25"/>
    <row r="73" spans="1:28" x14ac:dyDescent="0.25">
      <c r="A73" s="1" t="s">
        <v>26</v>
      </c>
      <c r="O73" s="1" t="str">
        <f>AA3</f>
        <v>VARIAÇÃO (JAN-MAR)</v>
      </c>
    </row>
    <row r="74" spans="1:28" ht="15.75" thickBot="1" x14ac:dyDescent="0.3"/>
    <row r="75" spans="1:28" ht="24" customHeight="1" x14ac:dyDescent="0.25">
      <c r="A75" s="532" t="s">
        <v>78</v>
      </c>
      <c r="B75" s="533"/>
      <c r="C75" s="536">
        <v>2016</v>
      </c>
      <c r="D75" s="526">
        <v>2017</v>
      </c>
      <c r="E75" s="526">
        <v>2018</v>
      </c>
      <c r="F75" s="526">
        <v>2019</v>
      </c>
      <c r="G75" s="526">
        <v>2020</v>
      </c>
      <c r="H75" s="526">
        <v>2021</v>
      </c>
      <c r="I75" s="526">
        <v>2022</v>
      </c>
      <c r="J75" s="526">
        <v>2023</v>
      </c>
      <c r="K75" s="530">
        <v>2024</v>
      </c>
      <c r="L75" s="528" t="str">
        <f>L5</f>
        <v>janeiro - março</v>
      </c>
      <c r="M75" s="529"/>
      <c r="O75" s="499" t="s">
        <v>95</v>
      </c>
    </row>
    <row r="76" spans="1:28" ht="20.25" customHeight="1" thickBot="1" x14ac:dyDescent="0.3">
      <c r="A76" s="534"/>
      <c r="B76" s="535"/>
      <c r="C76" s="537"/>
      <c r="D76" s="527"/>
      <c r="E76" s="527"/>
      <c r="F76" s="527"/>
      <c r="G76" s="527"/>
      <c r="H76" s="527"/>
      <c r="I76" s="527"/>
      <c r="J76" s="527"/>
      <c r="K76" s="531"/>
      <c r="L76" s="442">
        <v>2023</v>
      </c>
      <c r="M76" s="443">
        <v>2024</v>
      </c>
      <c r="O76" s="500"/>
    </row>
    <row r="77" spans="1:28" ht="20.100000000000001" customHeight="1" thickBot="1" x14ac:dyDescent="0.3">
      <c r="A77" s="357" t="s">
        <v>36</v>
      </c>
      <c r="B77" s="358"/>
      <c r="C77" s="113">
        <f>C42/C7</f>
        <v>4.3607267461763808</v>
      </c>
      <c r="D77" s="133">
        <f t="shared" ref="D77:M77" si="162">D42/D7</f>
        <v>4.3688660485568471</v>
      </c>
      <c r="E77" s="133">
        <f t="shared" si="162"/>
        <v>4.2553963546621869</v>
      </c>
      <c r="F77" s="359">
        <f t="shared" si="162"/>
        <v>4.2796460972023116</v>
      </c>
      <c r="G77" s="359">
        <f t="shared" si="162"/>
        <v>4.2715937448963448</v>
      </c>
      <c r="H77" s="359">
        <f t="shared" si="162"/>
        <v>4.3261342870984061</v>
      </c>
      <c r="I77" s="359">
        <f t="shared" si="162"/>
        <v>4.5636932325141775</v>
      </c>
      <c r="J77" s="359">
        <f t="shared" ref="J77" si="163">J42/J7</f>
        <v>4.5511794399331507</v>
      </c>
      <c r="K77" s="360">
        <f t="shared" si="162"/>
        <v>3.5772922365253645</v>
      </c>
      <c r="L77" s="381">
        <f t="shared" si="162"/>
        <v>4.6137860914027966</v>
      </c>
      <c r="M77" s="382">
        <f t="shared" si="162"/>
        <v>4.7989630582523954</v>
      </c>
      <c r="N77" s="384"/>
      <c r="O77" s="23">
        <f>(M77-L77)/L77</f>
        <v>4.0135576981917859E-2</v>
      </c>
    </row>
    <row r="78" spans="1:28" ht="20.100000000000001" customHeight="1" x14ac:dyDescent="0.25">
      <c r="A78" s="361"/>
      <c r="B78" s="362" t="s">
        <v>64</v>
      </c>
      <c r="C78" s="243">
        <f t="shared" ref="C78:M78" si="164">C43/C8</f>
        <v>4.0522028895672024</v>
      </c>
      <c r="D78" s="244">
        <f t="shared" si="164"/>
        <v>4.0319616437255634</v>
      </c>
      <c r="E78" s="244">
        <f t="shared" si="164"/>
        <v>3.9730258098124351</v>
      </c>
      <c r="F78" s="363">
        <f t="shared" si="164"/>
        <v>4.010176148614069</v>
      </c>
      <c r="G78" s="363">
        <f t="shared" si="164"/>
        <v>4.0552067883970153</v>
      </c>
      <c r="H78" s="363">
        <f t="shared" si="164"/>
        <v>4.0524108740898184</v>
      </c>
      <c r="I78" s="363">
        <f t="shared" si="164"/>
        <v>4.2355754452170382</v>
      </c>
      <c r="J78" s="363">
        <f t="shared" ref="J78" si="165">J43/J8</f>
        <v>4.1945939298132879</v>
      </c>
      <c r="K78" s="364">
        <f t="shared" si="164"/>
        <v>3.2045571554689412</v>
      </c>
      <c r="L78" s="243">
        <f t="shared" si="164"/>
        <v>4.1552199550822504</v>
      </c>
      <c r="M78" s="329">
        <f t="shared" si="164"/>
        <v>4.2353554815195906</v>
      </c>
      <c r="N78" s="385"/>
      <c r="O78" s="241">
        <f t="shared" ref="O78:O97" si="166">(M78-L78)/L78</f>
        <v>1.928550769961683E-2</v>
      </c>
    </row>
    <row r="79" spans="1:28" ht="20.100000000000001" customHeight="1" x14ac:dyDescent="0.25">
      <c r="A79" s="361"/>
      <c r="B79" s="362" t="s">
        <v>65</v>
      </c>
      <c r="C79" s="243">
        <f t="shared" ref="C79:M79" si="167">C44/C9</f>
        <v>4.8232437581677328</v>
      </c>
      <c r="D79" s="244">
        <f t="shared" si="167"/>
        <v>4.9457229268549083</v>
      </c>
      <c r="E79" s="244">
        <f t="shared" si="167"/>
        <v>4.6337391431745507</v>
      </c>
      <c r="F79" s="363">
        <f t="shared" si="167"/>
        <v>4.4643065064160572</v>
      </c>
      <c r="G79" s="363">
        <f t="shared" si="167"/>
        <v>4.103006615816259</v>
      </c>
      <c r="H79" s="363">
        <f t="shared" si="167"/>
        <v>4.1691631462692493</v>
      </c>
      <c r="I79" s="363">
        <f t="shared" si="167"/>
        <v>4.4582098404008281</v>
      </c>
      <c r="J79" s="363">
        <f t="shared" ref="J79" si="168">J44/J9</f>
        <v>4.5697125912044019</v>
      </c>
      <c r="K79" s="364">
        <f t="shared" si="167"/>
        <v>3.6520137254296721</v>
      </c>
      <c r="L79" s="243">
        <f t="shared" si="167"/>
        <v>4.8215194797429541</v>
      </c>
      <c r="M79" s="329">
        <f t="shared" si="167"/>
        <v>4.8611825777617881</v>
      </c>
      <c r="N79" s="385"/>
      <c r="O79" s="30">
        <f t="shared" si="166"/>
        <v>8.2262652231259829E-3</v>
      </c>
    </row>
    <row r="80" spans="1:28" ht="20.100000000000001" customHeight="1" x14ac:dyDescent="0.25">
      <c r="A80" s="361"/>
      <c r="B80" s="362" t="s">
        <v>72</v>
      </c>
      <c r="C80" s="243">
        <f t="shared" ref="C80:M80" si="169">C45/C10</f>
        <v>1.2000470560555261</v>
      </c>
      <c r="D80" s="244">
        <f t="shared" si="169"/>
        <v>1.7223988223497535</v>
      </c>
      <c r="E80" s="244">
        <f t="shared" si="169"/>
        <v>1.7286945464820571</v>
      </c>
      <c r="F80" s="363">
        <f t="shared" si="169"/>
        <v>1.3900773782430587</v>
      </c>
      <c r="G80" s="363">
        <f t="shared" si="169"/>
        <v>1.3648760440850747</v>
      </c>
      <c r="H80" s="363">
        <f t="shared" si="169"/>
        <v>1.3573016225827961</v>
      </c>
      <c r="I80" s="363">
        <f t="shared" si="169"/>
        <v>1.5659189421427415</v>
      </c>
      <c r="J80" s="363">
        <f t="shared" ref="J80" si="170">J45/J10</f>
        <v>2.0248536854268857</v>
      </c>
      <c r="K80" s="364">
        <f t="shared" si="169"/>
        <v>1.9995112021464785</v>
      </c>
      <c r="L80" s="243">
        <f t="shared" si="169"/>
        <v>1.9995112021464785</v>
      </c>
      <c r="M80" s="329"/>
      <c r="N80" s="385"/>
      <c r="O80" s="30">
        <f t="shared" si="166"/>
        <v>-1</v>
      </c>
    </row>
    <row r="81" spans="1:15" ht="20.100000000000001" customHeight="1" x14ac:dyDescent="0.25">
      <c r="A81" s="361"/>
      <c r="B81" s="362" t="s">
        <v>66</v>
      </c>
      <c r="C81" s="243">
        <f t="shared" ref="C81:M81" si="171">C46/C11</f>
        <v>5.6827841073678815</v>
      </c>
      <c r="D81" s="244">
        <f t="shared" si="171"/>
        <v>5.5818394429576799</v>
      </c>
      <c r="E81" s="244">
        <f t="shared" si="171"/>
        <v>5.3659016515150952</v>
      </c>
      <c r="F81" s="363">
        <f t="shared" si="171"/>
        <v>5.5388074513778047</v>
      </c>
      <c r="G81" s="363">
        <f t="shared" si="171"/>
        <v>5.5827618989734704</v>
      </c>
      <c r="H81" s="363">
        <f t="shared" si="171"/>
        <v>5.9769911688934467</v>
      </c>
      <c r="I81" s="363">
        <f t="shared" si="171"/>
        <v>6.2842171178009805</v>
      </c>
      <c r="J81" s="363">
        <f t="shared" ref="J81" si="172">J46/J11</f>
        <v>6.6748707146433537</v>
      </c>
      <c r="K81" s="364">
        <f t="shared" si="171"/>
        <v>5.3513016103477797</v>
      </c>
      <c r="L81" s="243">
        <f t="shared" si="171"/>
        <v>6.7904767238488661</v>
      </c>
      <c r="M81" s="329">
        <f t="shared" si="171"/>
        <v>7.6913705131075956</v>
      </c>
      <c r="N81" s="385"/>
      <c r="O81" s="30">
        <f t="shared" si="166"/>
        <v>0.13267018294823044</v>
      </c>
    </row>
    <row r="82" spans="1:15" ht="20.100000000000001" customHeight="1" x14ac:dyDescent="0.25">
      <c r="A82" s="361"/>
      <c r="B82" s="365" t="s">
        <v>67</v>
      </c>
      <c r="C82" s="243">
        <f t="shared" ref="C82:M82" si="173">C47/C12</f>
        <v>3.7635299791587644</v>
      </c>
      <c r="D82" s="244">
        <f t="shared" si="173"/>
        <v>3.7028383220923282</v>
      </c>
      <c r="E82" s="244">
        <f t="shared" si="173"/>
        <v>4.241242753790913</v>
      </c>
      <c r="F82" s="363">
        <f t="shared" si="173"/>
        <v>4.5918663496255681</v>
      </c>
      <c r="G82" s="363">
        <f t="shared" si="173"/>
        <v>4.3762281771055216</v>
      </c>
      <c r="H82" s="363">
        <f t="shared" si="173"/>
        <v>4.138323555696422</v>
      </c>
      <c r="I82" s="363">
        <f t="shared" si="173"/>
        <v>4.7989577592288724</v>
      </c>
      <c r="J82" s="363">
        <f t="shared" ref="J82" si="174">J47/J12</f>
        <v>3.9774370837875699</v>
      </c>
      <c r="K82" s="364">
        <f t="shared" si="173"/>
        <v>3.7980760003928138</v>
      </c>
      <c r="L82" s="243">
        <f t="shared" si="173"/>
        <v>5.0778605839394952</v>
      </c>
      <c r="M82" s="329">
        <f t="shared" si="173"/>
        <v>4.8762936655140434</v>
      </c>
      <c r="N82" s="385"/>
      <c r="O82" s="30">
        <f t="shared" si="166"/>
        <v>-3.9695244698717699E-2</v>
      </c>
    </row>
    <row r="83" spans="1:15" ht="20.100000000000001" customHeight="1" x14ac:dyDescent="0.25">
      <c r="A83" s="361"/>
      <c r="B83" s="362" t="s">
        <v>81</v>
      </c>
      <c r="C83" s="243"/>
      <c r="D83" s="244"/>
      <c r="E83" s="244"/>
      <c r="F83" s="363"/>
      <c r="G83" s="363"/>
      <c r="H83" s="363">
        <f t="shared" ref="H83:M83" si="175">H48/H13</f>
        <v>5.8838757396449708</v>
      </c>
      <c r="I83" s="363">
        <f t="shared" si="175"/>
        <v>6.5647709522320534</v>
      </c>
      <c r="J83" s="363">
        <f t="shared" ref="J83" si="176">J48/J13</f>
        <v>7.0944090884040536</v>
      </c>
      <c r="K83" s="364">
        <f t="shared" si="175"/>
        <v>6.1091279397184408</v>
      </c>
      <c r="L83" s="243">
        <f t="shared" si="175"/>
        <v>8.2538940612996541</v>
      </c>
      <c r="M83" s="329">
        <f t="shared" si="175"/>
        <v>8.4392839344637594</v>
      </c>
      <c r="N83" s="385"/>
      <c r="O83" s="30">
        <f t="shared" si="166"/>
        <v>2.2460898066689491E-2</v>
      </c>
    </row>
    <row r="84" spans="1:15" ht="20.100000000000001" customHeight="1" x14ac:dyDescent="0.25">
      <c r="A84" s="361"/>
      <c r="B84" s="365" t="s">
        <v>68</v>
      </c>
      <c r="C84" s="243"/>
      <c r="D84" s="244"/>
      <c r="E84" s="244"/>
      <c r="F84" s="363">
        <f t="shared" ref="F84:M84" si="177">F49/F14</f>
        <v>3.6082474226804124</v>
      </c>
      <c r="G84" s="363">
        <f t="shared" si="177"/>
        <v>3.610800744878957</v>
      </c>
      <c r="H84" s="363"/>
      <c r="I84" s="363"/>
      <c r="J84" s="363"/>
      <c r="K84" s="364">
        <f t="shared" si="177"/>
        <v>2.067354411760554</v>
      </c>
      <c r="L84" s="243"/>
      <c r="M84" s="329">
        <f t="shared" si="177"/>
        <v>4.3199954651818535</v>
      </c>
      <c r="N84" s="385"/>
      <c r="O84" s="30"/>
    </row>
    <row r="85" spans="1:15" ht="20.100000000000001" customHeight="1" thickBot="1" x14ac:dyDescent="0.3">
      <c r="A85" s="361"/>
      <c r="B85" s="365" t="s">
        <v>70</v>
      </c>
      <c r="C85" s="243">
        <f t="shared" ref="C85:M85" si="178">C50/C15</f>
        <v>1.8700899615654336</v>
      </c>
      <c r="D85" s="244">
        <f t="shared" si="178"/>
        <v>3.5003185946106892</v>
      </c>
      <c r="E85" s="244">
        <f t="shared" si="178"/>
        <v>2.6837821809061744</v>
      </c>
      <c r="F85" s="363">
        <f t="shared" si="178"/>
        <v>2.1013277584411889</v>
      </c>
      <c r="G85" s="363">
        <f t="shared" si="178"/>
        <v>1.9844379596893353</v>
      </c>
      <c r="H85" s="363">
        <f t="shared" si="178"/>
        <v>3.0186544116969198</v>
      </c>
      <c r="I85" s="363">
        <f t="shared" si="178"/>
        <v>2.7161615109687021</v>
      </c>
      <c r="J85" s="363">
        <f t="shared" ref="J85" si="179">J50/J15</f>
        <v>2.5293791561272583</v>
      </c>
      <c r="K85" s="364">
        <f t="shared" si="178"/>
        <v>1.5041448865403284</v>
      </c>
      <c r="L85" s="243">
        <f t="shared" si="178"/>
        <v>2.1751153791391542</v>
      </c>
      <c r="M85" s="329">
        <f t="shared" si="178"/>
        <v>1.8210693816632775</v>
      </c>
      <c r="N85" s="385"/>
      <c r="O85" s="30">
        <f t="shared" si="166"/>
        <v>-0.16277113429081522</v>
      </c>
    </row>
    <row r="86" spans="1:15" ht="20.100000000000001" customHeight="1" thickBot="1" x14ac:dyDescent="0.3">
      <c r="A86" s="357" t="s">
        <v>35</v>
      </c>
      <c r="B86" s="358"/>
      <c r="C86" s="113">
        <f t="shared" ref="C86:M86" si="180">C51/C16</f>
        <v>1.1651844962701983</v>
      </c>
      <c r="D86" s="133">
        <f t="shared" si="180"/>
        <v>1.1939999104830223</v>
      </c>
      <c r="E86" s="133">
        <f t="shared" si="180"/>
        <v>1.3421143788134609</v>
      </c>
      <c r="F86" s="359">
        <f t="shared" si="180"/>
        <v>1.3354558265681284</v>
      </c>
      <c r="G86" s="359">
        <f t="shared" si="180"/>
        <v>1.3358091468192805</v>
      </c>
      <c r="H86" s="359">
        <f t="shared" si="180"/>
        <v>1.3377759953840802</v>
      </c>
      <c r="I86" s="359">
        <f t="shared" si="180"/>
        <v>1.4209471846917026</v>
      </c>
      <c r="J86" s="359">
        <f t="shared" ref="J86" si="181">J51/J16</f>
        <v>1.4740220345839923</v>
      </c>
      <c r="K86" s="360">
        <f t="shared" si="180"/>
        <v>1.2903804780538475</v>
      </c>
      <c r="L86" s="113">
        <f t="shared" si="180"/>
        <v>1.4627114069062976</v>
      </c>
      <c r="M86" s="383">
        <f t="shared" si="180"/>
        <v>1.4722508056538635</v>
      </c>
      <c r="N86" s="384"/>
      <c r="O86" s="23">
        <f t="shared" si="166"/>
        <v>6.5217230839418206E-3</v>
      </c>
    </row>
    <row r="87" spans="1:15" ht="20.100000000000001" customHeight="1" x14ac:dyDescent="0.25">
      <c r="A87" s="361"/>
      <c r="B87" s="365" t="s">
        <v>64</v>
      </c>
      <c r="C87" s="243">
        <f t="shared" ref="C87:M87" si="182">C52/C17</f>
        <v>1.102517518139674</v>
      </c>
      <c r="D87" s="244">
        <f t="shared" si="182"/>
        <v>1.1163774040161705</v>
      </c>
      <c r="E87" s="244">
        <f t="shared" si="182"/>
        <v>1.2677391708388333</v>
      </c>
      <c r="F87" s="363">
        <f t="shared" si="182"/>
        <v>1.2380341069742067</v>
      </c>
      <c r="G87" s="363">
        <f t="shared" si="182"/>
        <v>1.2720894206687776</v>
      </c>
      <c r="H87" s="363">
        <f t="shared" si="182"/>
        <v>1.2695480140640574</v>
      </c>
      <c r="I87" s="363">
        <f t="shared" si="182"/>
        <v>1.2995885948670547</v>
      </c>
      <c r="J87" s="363">
        <f t="shared" ref="J87" si="183">J52/J17</f>
        <v>1.3166969714750181</v>
      </c>
      <c r="K87" s="364">
        <f t="shared" si="182"/>
        <v>0.97832329917643202</v>
      </c>
      <c r="L87" s="243">
        <f t="shared" si="182"/>
        <v>1.3608590170189552</v>
      </c>
      <c r="M87" s="329">
        <f t="shared" si="182"/>
        <v>1.3450415690571764</v>
      </c>
      <c r="N87" s="385"/>
      <c r="O87" s="241">
        <f t="shared" si="166"/>
        <v>-1.1623134919903634E-2</v>
      </c>
    </row>
    <row r="88" spans="1:15" ht="20.100000000000001" customHeight="1" x14ac:dyDescent="0.25">
      <c r="A88" s="361"/>
      <c r="B88" s="365" t="s">
        <v>65</v>
      </c>
      <c r="C88" s="243">
        <f t="shared" ref="C88:M88" si="184">C53/C18</f>
        <v>3.6237316798196169</v>
      </c>
      <c r="D88" s="244">
        <f t="shared" si="184"/>
        <v>3.5576735203907757</v>
      </c>
      <c r="E88" s="244">
        <f t="shared" si="184"/>
        <v>1.3755840856507735</v>
      </c>
      <c r="F88" s="363">
        <f t="shared" si="184"/>
        <v>1.1544637248743719</v>
      </c>
      <c r="G88" s="363">
        <f t="shared" si="184"/>
        <v>0.86937078651685396</v>
      </c>
      <c r="H88" s="363">
        <f t="shared" si="184"/>
        <v>1.0946293718094755</v>
      </c>
      <c r="I88" s="363">
        <f t="shared" si="184"/>
        <v>0.23019555201444117</v>
      </c>
      <c r="J88" s="363">
        <f t="shared" ref="J88" si="185">J53/J18</f>
        <v>0.2418911793904919</v>
      </c>
      <c r="K88" s="364">
        <f t="shared" si="184"/>
        <v>0.17486008350296595</v>
      </c>
      <c r="L88" s="243">
        <f t="shared" si="184"/>
        <v>0.22781912623114081</v>
      </c>
      <c r="M88" s="329">
        <f t="shared" si="184"/>
        <v>0.22776014347018766</v>
      </c>
      <c r="N88" s="385"/>
      <c r="O88" s="30">
        <f t="shared" si="166"/>
        <v>-2.5890170824948236E-4</v>
      </c>
    </row>
    <row r="89" spans="1:15" ht="20.100000000000001" customHeight="1" x14ac:dyDescent="0.25">
      <c r="A89" s="361"/>
      <c r="B89" s="365" t="s">
        <v>72</v>
      </c>
      <c r="C89" s="243"/>
      <c r="D89" s="244"/>
      <c r="E89" s="244"/>
      <c r="F89" s="363">
        <f t="shared" ref="F89:H89" si="186">F54/F19</f>
        <v>1.2164948453608246</v>
      </c>
      <c r="G89" s="363">
        <f t="shared" si="186"/>
        <v>1.2302371541501975</v>
      </c>
      <c r="H89" s="363">
        <f t="shared" si="186"/>
        <v>1.2112676056338028</v>
      </c>
      <c r="I89" s="363"/>
      <c r="J89" s="363"/>
      <c r="K89" s="364"/>
      <c r="L89" s="243"/>
      <c r="M89" s="329"/>
      <c r="N89" s="385"/>
      <c r="O89" s="30"/>
    </row>
    <row r="90" spans="1:15" ht="20.100000000000001" customHeight="1" x14ac:dyDescent="0.25">
      <c r="A90" s="361"/>
      <c r="B90" s="365" t="s">
        <v>66</v>
      </c>
      <c r="C90" s="243">
        <f t="shared" ref="C90:M90" si="187">C55/C20</f>
        <v>1.8981239757911577</v>
      </c>
      <c r="D90" s="244">
        <f t="shared" si="187"/>
        <v>1.9696153245152437</v>
      </c>
      <c r="E90" s="244">
        <f t="shared" si="187"/>
        <v>2.0736778551369759</v>
      </c>
      <c r="F90" s="363">
        <f t="shared" si="187"/>
        <v>2.16216371773517</v>
      </c>
      <c r="G90" s="363">
        <f t="shared" si="187"/>
        <v>2.1888071644952252</v>
      </c>
      <c r="H90" s="363">
        <f t="shared" si="187"/>
        <v>2.2278509894526448</v>
      </c>
      <c r="I90" s="363">
        <f t="shared" si="187"/>
        <v>2.4645637620466769</v>
      </c>
      <c r="J90" s="363">
        <f t="shared" ref="J90" si="188">J55/J20</f>
        <v>2.6801644799879241</v>
      </c>
      <c r="K90" s="364">
        <f t="shared" si="187"/>
        <v>2.6904373052812223</v>
      </c>
      <c r="L90" s="243">
        <f t="shared" si="187"/>
        <v>2.5664671959315744</v>
      </c>
      <c r="M90" s="329">
        <f t="shared" si="187"/>
        <v>2.6683992630442082</v>
      </c>
      <c r="O90" s="30">
        <f t="shared" si="166"/>
        <v>3.9716879013384228E-2</v>
      </c>
    </row>
    <row r="91" spans="1:15" ht="20.100000000000001" customHeight="1" x14ac:dyDescent="0.25">
      <c r="A91" s="361"/>
      <c r="B91" s="365" t="s">
        <v>67</v>
      </c>
      <c r="C91" s="243">
        <f t="shared" ref="C91:M91" si="189">C56/C21</f>
        <v>0.98625533815988875</v>
      </c>
      <c r="D91" s="244">
        <f t="shared" si="189"/>
        <v>0.97945810292732172</v>
      </c>
      <c r="E91" s="244">
        <f t="shared" si="189"/>
        <v>1.0752321369095725</v>
      </c>
      <c r="F91" s="363">
        <f t="shared" si="189"/>
        <v>1.0388874025453827</v>
      </c>
      <c r="G91" s="363">
        <f t="shared" si="189"/>
        <v>1.0286257179075557</v>
      </c>
      <c r="H91" s="363">
        <f t="shared" si="189"/>
        <v>1.0104919691807241</v>
      </c>
      <c r="I91" s="363">
        <f t="shared" si="189"/>
        <v>1.0726611415215896</v>
      </c>
      <c r="J91" s="363">
        <f t="shared" ref="J91" si="190">J56/J21</f>
        <v>1.1383420621123481</v>
      </c>
      <c r="K91" s="364">
        <f t="shared" si="189"/>
        <v>1.1677037875964349</v>
      </c>
      <c r="L91" s="243">
        <f t="shared" si="189"/>
        <v>1.1527861871631775</v>
      </c>
      <c r="M91" s="329">
        <f t="shared" si="189"/>
        <v>1.1921038299179738</v>
      </c>
      <c r="O91" s="30">
        <f t="shared" si="166"/>
        <v>3.4106622019431682E-2</v>
      </c>
    </row>
    <row r="92" spans="1:15" ht="20.100000000000001" customHeight="1" x14ac:dyDescent="0.25">
      <c r="A92" s="361"/>
      <c r="B92" s="365" t="s">
        <v>81</v>
      </c>
      <c r="C92" s="243"/>
      <c r="D92" s="244"/>
      <c r="E92" s="244"/>
      <c r="F92" s="363"/>
      <c r="G92" s="363"/>
      <c r="H92" s="363">
        <f t="shared" ref="H92:M92" si="191">H57/H22</f>
        <v>5.3868226772530994</v>
      </c>
      <c r="I92" s="363">
        <f t="shared" si="191"/>
        <v>5.5521570611368443</v>
      </c>
      <c r="J92" s="363">
        <f t="shared" ref="J92" si="192">J57/J22</f>
        <v>6.1796283862869013</v>
      </c>
      <c r="K92" s="364">
        <f t="shared" si="191"/>
        <v>5.8759759400624416</v>
      </c>
      <c r="L92" s="243">
        <f t="shared" si="191"/>
        <v>5.9291442834138479</v>
      </c>
      <c r="M92" s="329">
        <f t="shared" si="191"/>
        <v>5.4509155942727547</v>
      </c>
      <c r="O92" s="30">
        <f t="shared" si="166"/>
        <v>-8.0657286495605648E-2</v>
      </c>
    </row>
    <row r="93" spans="1:15" ht="20.100000000000001" customHeight="1" x14ac:dyDescent="0.25">
      <c r="A93" s="361"/>
      <c r="B93" s="365" t="s">
        <v>68</v>
      </c>
      <c r="C93" s="243"/>
      <c r="D93" s="244"/>
      <c r="E93" s="244">
        <f t="shared" ref="E93:M93" si="193">E58/E23</f>
        <v>1.7142857142857142</v>
      </c>
      <c r="F93" s="363">
        <f t="shared" si="193"/>
        <v>1.6877828054298643</v>
      </c>
      <c r="G93" s="363">
        <f t="shared" si="193"/>
        <v>1.6666666666666667</v>
      </c>
      <c r="H93" s="363">
        <f t="shared" si="193"/>
        <v>1.4084231145935358</v>
      </c>
      <c r="I93" s="363">
        <f t="shared" si="193"/>
        <v>1.431045645840078</v>
      </c>
      <c r="J93" s="363">
        <f t="shared" ref="J93" si="194">J58/J23</f>
        <v>1.2184510975560146</v>
      </c>
      <c r="K93" s="364">
        <f t="shared" si="193"/>
        <v>1.1717412386152519</v>
      </c>
      <c r="L93" s="243">
        <f t="shared" si="193"/>
        <v>1.2527708355584035</v>
      </c>
      <c r="M93" s="329">
        <f t="shared" si="193"/>
        <v>1.0932841768695043</v>
      </c>
      <c r="O93" s="30">
        <f t="shared" si="166"/>
        <v>-0.1273071292546577</v>
      </c>
    </row>
    <row r="94" spans="1:15" ht="20.100000000000001" customHeight="1" x14ac:dyDescent="0.25">
      <c r="A94" s="361"/>
      <c r="B94" s="365" t="s">
        <v>82</v>
      </c>
      <c r="C94" s="243"/>
      <c r="D94" s="244"/>
      <c r="E94" s="244"/>
      <c r="F94" s="363"/>
      <c r="G94" s="363"/>
      <c r="H94" s="363"/>
      <c r="I94" s="363">
        <f t="shared" ref="I94:M94" si="195">I59/I24</f>
        <v>9.9217750646797231</v>
      </c>
      <c r="J94" s="363">
        <f t="shared" ref="J94" si="196">J59/J24</f>
        <v>10.711184063269418</v>
      </c>
      <c r="K94" s="364">
        <f t="shared" si="195"/>
        <v>10.85121951219512</v>
      </c>
      <c r="L94" s="243"/>
      <c r="M94" s="329"/>
      <c r="O94" s="30"/>
    </row>
    <row r="95" spans="1:15" ht="20.100000000000001" customHeight="1" thickBot="1" x14ac:dyDescent="0.3">
      <c r="A95" s="361"/>
      <c r="B95" s="365" t="s">
        <v>70</v>
      </c>
      <c r="C95" s="245">
        <f t="shared" ref="C95:M95" si="197">C60/C25</f>
        <v>0.80850063389424598</v>
      </c>
      <c r="D95" s="246">
        <f t="shared" si="197"/>
        <v>0.82026955014475089</v>
      </c>
      <c r="E95" s="246">
        <f t="shared" si="197"/>
        <v>0.99512438068627362</v>
      </c>
      <c r="F95" s="363">
        <f t="shared" si="197"/>
        <v>1.0089309407324405</v>
      </c>
      <c r="G95" s="363">
        <f t="shared" si="197"/>
        <v>0.9293099398625857</v>
      </c>
      <c r="H95" s="363">
        <f t="shared" si="197"/>
        <v>0.89796247739495461</v>
      </c>
      <c r="I95" s="363">
        <f t="shared" si="197"/>
        <v>0.96767038014612161</v>
      </c>
      <c r="J95" s="363">
        <f t="shared" ref="J95" si="198">J60/J25</f>
        <v>0.99618840618670734</v>
      </c>
      <c r="K95" s="364">
        <f t="shared" si="197"/>
        <v>1.0049700155051424</v>
      </c>
      <c r="L95" s="243">
        <f t="shared" si="197"/>
        <v>1.0092215783218215</v>
      </c>
      <c r="M95" s="329">
        <f t="shared" si="197"/>
        <v>0.99994948454900079</v>
      </c>
      <c r="O95" s="34">
        <f t="shared" si="166"/>
        <v>-9.1873717050706821E-3</v>
      </c>
    </row>
    <row r="96" spans="1:15" ht="20.100000000000001" customHeight="1" thickBot="1" x14ac:dyDescent="0.3">
      <c r="A96" s="366" t="s">
        <v>20</v>
      </c>
      <c r="B96" s="367"/>
      <c r="C96" s="368">
        <f t="shared" ref="C96:M96" si="199">C61/C26</f>
        <v>2.2085980084340191</v>
      </c>
      <c r="D96" s="115">
        <f t="shared" si="199"/>
        <v>2.2692122767291418</v>
      </c>
      <c r="E96" s="115">
        <f t="shared" si="199"/>
        <v>2.3654983434630283</v>
      </c>
      <c r="F96" s="115">
        <f t="shared" si="199"/>
        <v>2.3973610187428105</v>
      </c>
      <c r="G96" s="115">
        <f t="shared" si="199"/>
        <v>2.0018455799380481</v>
      </c>
      <c r="H96" s="115">
        <f t="shared" si="199"/>
        <v>1.9520967424775821</v>
      </c>
      <c r="I96" s="115">
        <f t="shared" si="199"/>
        <v>2.4202463766841098</v>
      </c>
      <c r="J96" s="115">
        <f t="shared" ref="J96" si="200">J61/J26</f>
        <v>2.5012149947148563</v>
      </c>
      <c r="K96" s="115">
        <f t="shared" si="199"/>
        <v>2.1627300539487919</v>
      </c>
      <c r="L96" s="114">
        <f t="shared" si="199"/>
        <v>2.5027356732885142</v>
      </c>
      <c r="M96" s="370">
        <f t="shared" si="199"/>
        <v>2.7287409541059833</v>
      </c>
      <c r="O96" s="128">
        <f t="shared" si="166"/>
        <v>9.0303296200875016E-2</v>
      </c>
    </row>
    <row r="97" spans="1:15" ht="20.100000000000001" customHeight="1" x14ac:dyDescent="0.25">
      <c r="A97" s="361"/>
      <c r="B97" s="365" t="s">
        <v>64</v>
      </c>
      <c r="C97" s="243">
        <f t="shared" ref="C97:M97" si="201">C62/C27</f>
        <v>2.2427271848746191</v>
      </c>
      <c r="D97" s="244">
        <f t="shared" si="201"/>
        <v>2.2389405647573151</v>
      </c>
      <c r="E97" s="244">
        <f t="shared" si="201"/>
        <v>2.3500339940941997</v>
      </c>
      <c r="F97" s="244">
        <f t="shared" si="201"/>
        <v>2.3409029957611334</v>
      </c>
      <c r="G97" s="244">
        <f t="shared" si="201"/>
        <v>1.9632375630980339</v>
      </c>
      <c r="H97" s="244">
        <f t="shared" si="201"/>
        <v>1.9009411847616413</v>
      </c>
      <c r="I97" s="244">
        <f t="shared" si="201"/>
        <v>2.3294649414731752</v>
      </c>
      <c r="J97" s="244">
        <f t="shared" ref="J97" si="202">J62/J27</f>
        <v>2.3860635584275287</v>
      </c>
      <c r="K97" s="418">
        <f t="shared" si="201"/>
        <v>1.9191091715483468</v>
      </c>
      <c r="L97" s="317">
        <f t="shared" si="201"/>
        <v>2.6603329843411028</v>
      </c>
      <c r="M97" s="329">
        <f t="shared" si="201"/>
        <v>2.6687460198945532</v>
      </c>
      <c r="O97" s="241">
        <f t="shared" si="166"/>
        <v>3.1623994450958198E-3</v>
      </c>
    </row>
    <row r="98" spans="1:15" ht="20.100000000000001" customHeight="1" x14ac:dyDescent="0.25">
      <c r="A98" s="361"/>
      <c r="B98" s="365" t="s">
        <v>65</v>
      </c>
      <c r="C98" s="243">
        <f t="shared" ref="C98:M98" si="203">C63/C28</f>
        <v>4.8119940048809466</v>
      </c>
      <c r="D98" s="244">
        <f t="shared" si="203"/>
        <v>4.9373233152999569</v>
      </c>
      <c r="E98" s="244">
        <f t="shared" si="203"/>
        <v>4.624503000994995</v>
      </c>
      <c r="F98" s="244">
        <f t="shared" si="203"/>
        <v>4.4451995202647794</v>
      </c>
      <c r="G98" s="244">
        <f t="shared" si="203"/>
        <v>4.0724277129658715</v>
      </c>
      <c r="H98" s="244">
        <f t="shared" si="203"/>
        <v>4.1533884225963389</v>
      </c>
      <c r="I98" s="244">
        <f t="shared" si="203"/>
        <v>4.3017856871098425</v>
      </c>
      <c r="J98" s="244">
        <f t="shared" ref="J98" si="204">J63/J28</f>
        <v>4.4492678807463442</v>
      </c>
      <c r="K98" s="364">
        <f t="shared" si="203"/>
        <v>3.5453835573450303</v>
      </c>
      <c r="L98" s="243">
        <f t="shared" si="203"/>
        <v>4.6607879428505683</v>
      </c>
      <c r="M98" s="329">
        <f t="shared" si="203"/>
        <v>4.7406226882242173</v>
      </c>
      <c r="O98" s="30">
        <f t="shared" ref="O98:O105" si="205">(M98-L98)/L98</f>
        <v>1.7129023322357276E-2</v>
      </c>
    </row>
    <row r="99" spans="1:15" ht="20.100000000000001" customHeight="1" x14ac:dyDescent="0.25">
      <c r="A99" s="361"/>
      <c r="B99" s="365" t="s">
        <v>72</v>
      </c>
      <c r="C99" s="243">
        <f t="shared" ref="C99:M99" si="206">C64/C29</f>
        <v>1.2000470560555261</v>
      </c>
      <c r="D99" s="244">
        <f t="shared" si="206"/>
        <v>1.7223988223497535</v>
      </c>
      <c r="E99" s="244">
        <f t="shared" si="206"/>
        <v>1.7286945464820571</v>
      </c>
      <c r="F99" s="244">
        <f t="shared" si="206"/>
        <v>1.3893143608102596</v>
      </c>
      <c r="G99" s="244">
        <f t="shared" si="206"/>
        <v>1.3579765551814063</v>
      </c>
      <c r="H99" s="244">
        <f t="shared" si="206"/>
        <v>1.3565374410377358</v>
      </c>
      <c r="I99" s="244">
        <f t="shared" si="206"/>
        <v>1.5659189421427415</v>
      </c>
      <c r="J99" s="244">
        <f t="shared" ref="J99" si="207">J64/J29</f>
        <v>2.0248536854268857</v>
      </c>
      <c r="K99" s="364">
        <f t="shared" si="206"/>
        <v>1.9995112021464785</v>
      </c>
      <c r="L99" s="243">
        <f t="shared" si="206"/>
        <v>1.9995112021464785</v>
      </c>
      <c r="M99" s="329"/>
      <c r="O99" s="30">
        <f t="shared" si="205"/>
        <v>-1</v>
      </c>
    </row>
    <row r="100" spans="1:15" ht="20.100000000000001" customHeight="1" x14ac:dyDescent="0.25">
      <c r="A100" s="361"/>
      <c r="B100" s="365" t="s">
        <v>66</v>
      </c>
      <c r="C100" s="243">
        <f t="shared" ref="C100:M100" si="208">C65/C30</f>
        <v>2.9827863289603198</v>
      </c>
      <c r="D100" s="244">
        <f t="shared" si="208"/>
        <v>3.0487845331072214</v>
      </c>
      <c r="E100" s="244">
        <f t="shared" si="208"/>
        <v>2.9918251668235269</v>
      </c>
      <c r="F100" s="244">
        <f t="shared" si="208"/>
        <v>3.1644058663513017</v>
      </c>
      <c r="G100" s="244">
        <f t="shared" si="208"/>
        <v>2.8901628820652872</v>
      </c>
      <c r="H100" s="244">
        <f t="shared" si="208"/>
        <v>2.8862204856663198</v>
      </c>
      <c r="I100" s="244">
        <f t="shared" si="208"/>
        <v>3.500909876705796</v>
      </c>
      <c r="J100" s="244">
        <f t="shared" ref="J100" si="209">J65/J30</f>
        <v>3.7822633615010588</v>
      </c>
      <c r="K100" s="364">
        <f t="shared" si="208"/>
        <v>3.5704779517077858</v>
      </c>
      <c r="L100" s="243">
        <f t="shared" si="208"/>
        <v>4.1707143047224813</v>
      </c>
      <c r="M100" s="329">
        <f t="shared" si="208"/>
        <v>4.589356869752157</v>
      </c>
      <c r="O100" s="30">
        <f t="shared" si="205"/>
        <v>0.10037670634875387</v>
      </c>
    </row>
    <row r="101" spans="1:15" ht="20.100000000000001" customHeight="1" x14ac:dyDescent="0.25">
      <c r="A101" s="361"/>
      <c r="B101" s="365" t="s">
        <v>67</v>
      </c>
      <c r="C101" s="243">
        <f t="shared" ref="C101:M101" si="210">C66/C31</f>
        <v>1.9168367074143802</v>
      </c>
      <c r="D101" s="244">
        <f t="shared" si="210"/>
        <v>1.9705822616759467</v>
      </c>
      <c r="E101" s="244">
        <f t="shared" si="210"/>
        <v>2.2863621517907782</v>
      </c>
      <c r="F101" s="244">
        <f t="shared" si="210"/>
        <v>2.3450719574843908</v>
      </c>
      <c r="G101" s="244">
        <f t="shared" si="210"/>
        <v>1.8357140169523412</v>
      </c>
      <c r="H101" s="244">
        <f t="shared" si="210"/>
        <v>1.6219829952782092</v>
      </c>
      <c r="I101" s="244">
        <f t="shared" si="210"/>
        <v>2.271312251258589</v>
      </c>
      <c r="J101" s="244">
        <f t="shared" ref="J101" si="211">J66/J31</f>
        <v>2.2592369162665982</v>
      </c>
      <c r="K101" s="364">
        <f t="shared" si="210"/>
        <v>2.0770063356836106</v>
      </c>
      <c r="L101" s="243">
        <f t="shared" si="210"/>
        <v>2.518591641189325</v>
      </c>
      <c r="M101" s="329">
        <f t="shared" si="210"/>
        <v>2.6185424897750007</v>
      </c>
      <c r="O101" s="30">
        <f t="shared" si="205"/>
        <v>3.9685214129622497E-2</v>
      </c>
    </row>
    <row r="102" spans="1:15" ht="20.100000000000001" customHeight="1" x14ac:dyDescent="0.25">
      <c r="A102" s="361"/>
      <c r="B102" s="365" t="s">
        <v>81</v>
      </c>
      <c r="C102" s="243"/>
      <c r="D102" s="244"/>
      <c r="E102" s="244"/>
      <c r="F102" s="244"/>
      <c r="G102" s="244"/>
      <c r="H102" s="244">
        <f t="shared" ref="H102:M102" si="212">H67/H32</f>
        <v>5.5459323799602238</v>
      </c>
      <c r="I102" s="244">
        <f t="shared" si="212"/>
        <v>5.7832064496438251</v>
      </c>
      <c r="J102" s="244">
        <f t="shared" ref="J102" si="213">J67/J32</f>
        <v>6.45248570787387</v>
      </c>
      <c r="K102" s="364">
        <f t="shared" si="212"/>
        <v>5.935957240513047</v>
      </c>
      <c r="L102" s="243">
        <f t="shared" si="212"/>
        <v>6.3226306509740127</v>
      </c>
      <c r="M102" s="329">
        <f t="shared" si="212"/>
        <v>6.9076187511092613</v>
      </c>
      <c r="O102" s="30">
        <f t="shared" si="205"/>
        <v>9.2522896311384273E-2</v>
      </c>
    </row>
    <row r="103" spans="1:15" ht="20.100000000000001" customHeight="1" x14ac:dyDescent="0.25">
      <c r="A103" s="361"/>
      <c r="B103" s="365" t="s">
        <v>68</v>
      </c>
      <c r="C103" s="243"/>
      <c r="D103" s="244"/>
      <c r="E103" s="244">
        <f t="shared" ref="E103:M103" si="214">E68/E33</f>
        <v>1.7142857142857142</v>
      </c>
      <c r="F103" s="244">
        <f t="shared" si="214"/>
        <v>3.3018050541516244</v>
      </c>
      <c r="G103" s="244">
        <f t="shared" si="214"/>
        <v>3.4791666666666665</v>
      </c>
      <c r="H103" s="244">
        <f t="shared" si="214"/>
        <v>1.4084231145935358</v>
      </c>
      <c r="I103" s="244">
        <f t="shared" si="214"/>
        <v>1.431045645840078</v>
      </c>
      <c r="J103" s="244">
        <f t="shared" ref="J103" si="215">J68/J33</f>
        <v>1.2567807634890169</v>
      </c>
      <c r="K103" s="364">
        <f t="shared" si="214"/>
        <v>1.3171516015252771</v>
      </c>
      <c r="L103" s="243">
        <f t="shared" si="214"/>
        <v>1.2527708355584035</v>
      </c>
      <c r="M103" s="329">
        <f t="shared" si="214"/>
        <v>4.0974137610421275</v>
      </c>
      <c r="O103" s="30">
        <f t="shared" si="205"/>
        <v>2.2706809934761671</v>
      </c>
    </row>
    <row r="104" spans="1:15" ht="20.100000000000001" customHeight="1" x14ac:dyDescent="0.25">
      <c r="A104" s="361"/>
      <c r="B104" s="365" t="s">
        <v>82</v>
      </c>
      <c r="C104" s="361"/>
      <c r="D104" s="244"/>
      <c r="E104" s="244"/>
      <c r="F104" s="244"/>
      <c r="G104" s="244"/>
      <c r="H104" s="244"/>
      <c r="I104" s="244">
        <f t="shared" ref="I104:M104" si="216">I69/I34</f>
        <v>9.9217750646797231</v>
      </c>
      <c r="J104" s="244">
        <f t="shared" ref="J104" si="217">J69/J34</f>
        <v>10.711184063269418</v>
      </c>
      <c r="K104" s="364">
        <f t="shared" si="216"/>
        <v>10.85121951219512</v>
      </c>
      <c r="L104" s="243"/>
      <c r="M104" s="409"/>
      <c r="O104" s="30"/>
    </row>
    <row r="105" spans="1:15" ht="20.100000000000001" customHeight="1" thickBot="1" x14ac:dyDescent="0.3">
      <c r="A105" s="371"/>
      <c r="B105" s="372" t="s">
        <v>70</v>
      </c>
      <c r="C105" s="245">
        <f t="shared" ref="C105:M105" si="218">C70/C35</f>
        <v>0.82204908168838542</v>
      </c>
      <c r="D105" s="246">
        <f t="shared" si="218"/>
        <v>0.83867744257933441</v>
      </c>
      <c r="E105" s="246">
        <f t="shared" si="218"/>
        <v>1.0055573488595</v>
      </c>
      <c r="F105" s="246">
        <f t="shared" si="218"/>
        <v>1.0265574065817267</v>
      </c>
      <c r="G105" s="246">
        <f t="shared" si="218"/>
        <v>0.94027358446507869</v>
      </c>
      <c r="H105" s="246">
        <f t="shared" si="218"/>
        <v>0.91717894498720187</v>
      </c>
      <c r="I105" s="246">
        <f t="shared" si="218"/>
        <v>0.99411617599187707</v>
      </c>
      <c r="J105" s="246">
        <f t="shared" ref="J105" si="219">J70/J35</f>
        <v>1.0222399989940898</v>
      </c>
      <c r="K105" s="419">
        <f t="shared" si="218"/>
        <v>1.0144939722509971</v>
      </c>
      <c r="L105" s="245">
        <f t="shared" si="218"/>
        <v>1.0323872776242433</v>
      </c>
      <c r="M105" s="330">
        <f t="shared" si="218"/>
        <v>1.0179565835385282</v>
      </c>
      <c r="O105" s="34">
        <f t="shared" si="205"/>
        <v>-1.3977985198464824E-2</v>
      </c>
    </row>
    <row r="106" spans="1:15" ht="20.100000000000001" customHeight="1" x14ac:dyDescent="0.25"/>
    <row r="107" spans="1:15" ht="15.75" x14ac:dyDescent="0.25">
      <c r="A107" s="99" t="s">
        <v>38</v>
      </c>
    </row>
  </sheetData>
  <mergeCells count="56">
    <mergeCell ref="V5:V6"/>
    <mergeCell ref="J40:J41"/>
    <mergeCell ref="J75:J76"/>
    <mergeCell ref="T40:T41"/>
    <mergeCell ref="AA5:AB5"/>
    <mergeCell ref="L5:M5"/>
    <mergeCell ref="O5:O6"/>
    <mergeCell ref="P5:P6"/>
    <mergeCell ref="Q5:Q6"/>
    <mergeCell ref="W5:W6"/>
    <mergeCell ref="X5:Y5"/>
    <mergeCell ref="U5:U6"/>
    <mergeCell ref="T5:T6"/>
    <mergeCell ref="AA40:AB40"/>
    <mergeCell ref="L40:M40"/>
    <mergeCell ref="O40:O41"/>
    <mergeCell ref="A5:B6"/>
    <mergeCell ref="C5:C6"/>
    <mergeCell ref="D5:D6"/>
    <mergeCell ref="E5:E6"/>
    <mergeCell ref="K5:K6"/>
    <mergeCell ref="H5:H6"/>
    <mergeCell ref="F5:F6"/>
    <mergeCell ref="W40:W41"/>
    <mergeCell ref="X40:Y40"/>
    <mergeCell ref="H40:H41"/>
    <mergeCell ref="I40:I41"/>
    <mergeCell ref="U40:U41"/>
    <mergeCell ref="K40:K41"/>
    <mergeCell ref="V40:V41"/>
    <mergeCell ref="A75:B76"/>
    <mergeCell ref="C75:C76"/>
    <mergeCell ref="D75:D76"/>
    <mergeCell ref="E75:E76"/>
    <mergeCell ref="F40:F41"/>
    <mergeCell ref="F75:F76"/>
    <mergeCell ref="A40:B41"/>
    <mergeCell ref="C40:C41"/>
    <mergeCell ref="D40:D41"/>
    <mergeCell ref="E40:E41"/>
    <mergeCell ref="S5:S6"/>
    <mergeCell ref="G40:G41"/>
    <mergeCell ref="S40:S41"/>
    <mergeCell ref="G75:G76"/>
    <mergeCell ref="I75:I76"/>
    <mergeCell ref="R40:R41"/>
    <mergeCell ref="O75:O76"/>
    <mergeCell ref="L75:M75"/>
    <mergeCell ref="K75:K76"/>
    <mergeCell ref="H75:H76"/>
    <mergeCell ref="I5:I6"/>
    <mergeCell ref="G5:G6"/>
    <mergeCell ref="R5:R6"/>
    <mergeCell ref="J5:J6"/>
    <mergeCell ref="P40:P41"/>
    <mergeCell ref="Q40:Q4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N89 N77:O88 O89:O95 O97:O105</xm:sqref>
        </x14:conditionalFormatting>
        <x14:conditionalFormatting xmlns:xm="http://schemas.microsoft.com/office/excel/2006/main">
          <x14:cfRule type="iconSet" priority="1" id="{30ECE225-C111-45B0-BA7F-1E5B5DEE22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O96</xm:sqref>
        </x14:conditionalFormatting>
        <x14:conditionalFormatting xmlns:xm="http://schemas.microsoft.com/office/excel/2006/main">
          <x14:cfRule type="iconSet" priority="125" id="{0EAFEFC5-7791-47FA-95D8-74B63F191F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AA7:AB35</xm:sqref>
        </x14:conditionalFormatting>
        <x14:conditionalFormatting xmlns:xm="http://schemas.microsoft.com/office/excel/2006/main">
          <x14:cfRule type="iconSet" priority="129" id="{6A2C635A-0C34-43C2-8F85-BA82A2A51A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AA42:AB70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:N4"/>
  <sheetViews>
    <sheetView showGridLines="0" showRowColHeaders="0" workbookViewId="0">
      <selection activeCell="F13" sqref="F13"/>
    </sheetView>
  </sheetViews>
  <sheetFormatPr defaultRowHeight="15" x14ac:dyDescent="0.25"/>
  <sheetData>
    <row r="2" spans="1:14" ht="15.75" x14ac:dyDescent="0.25">
      <c r="A2" s="247" t="s">
        <v>79</v>
      </c>
    </row>
    <row r="4" spans="1:14" ht="39.950000000000003" customHeight="1" x14ac:dyDescent="0.25">
      <c r="A4" s="539" t="s">
        <v>100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</row>
  </sheetData>
  <mergeCells count="1">
    <mergeCell ref="A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zoomScale="80" zoomScaleNormal="80" workbookViewId="0">
      <selection activeCell="D6" sqref="D6"/>
    </sheetView>
  </sheetViews>
  <sheetFormatPr defaultRowHeight="16.5" x14ac:dyDescent="0.3"/>
  <cols>
    <col min="1" max="1" width="3.140625" style="46" customWidth="1"/>
    <col min="2" max="3" width="9.140625" style="46"/>
    <col min="4" max="4" width="5.5703125" style="46" customWidth="1"/>
    <col min="5" max="7" width="9.140625" style="46"/>
    <col min="8" max="8" width="12.85546875" style="46" customWidth="1"/>
    <col min="9" max="10" width="9.140625" style="46"/>
    <col min="11" max="11" width="9.140625" style="46" customWidth="1"/>
    <col min="12" max="12" width="10" style="46" customWidth="1"/>
    <col min="13" max="13" width="13.7109375" style="47" customWidth="1"/>
    <col min="14" max="16384" width="9.140625" style="46"/>
  </cols>
  <sheetData>
    <row r="2" spans="2:13" ht="11.25" customHeight="1" x14ac:dyDescent="0.3">
      <c r="B2" s="452" t="s">
        <v>27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70"/>
    </row>
    <row r="3" spans="2:13" ht="11.25" customHeight="1" x14ac:dyDescent="0.3"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70"/>
    </row>
    <row r="4" spans="2:13" ht="11.25" customHeight="1" x14ac:dyDescent="0.3">
      <c r="B4" s="453" t="s">
        <v>88</v>
      </c>
      <c r="C4" s="453"/>
      <c r="D4" s="454" t="s">
        <v>89</v>
      </c>
      <c r="E4" s="455"/>
      <c r="F4" s="455"/>
      <c r="G4" s="455"/>
      <c r="H4" s="455"/>
      <c r="I4" s="455"/>
      <c r="J4" s="455"/>
      <c r="K4" s="455"/>
      <c r="L4" s="71"/>
      <c r="M4" s="72"/>
    </row>
    <row r="5" spans="2:13" ht="11.25" customHeight="1" x14ac:dyDescent="0.3">
      <c r="B5" s="453"/>
      <c r="C5" s="453"/>
      <c r="D5" s="455"/>
      <c r="E5" s="455"/>
      <c r="F5" s="455"/>
      <c r="G5" s="455"/>
      <c r="H5" s="455"/>
      <c r="I5" s="455"/>
      <c r="J5" s="455"/>
      <c r="K5" s="455"/>
      <c r="L5" s="71"/>
      <c r="M5" s="72"/>
    </row>
    <row r="7" spans="2:13" ht="25.5" customHeight="1" x14ac:dyDescent="0.3">
      <c r="B7" s="448" t="s">
        <v>28</v>
      </c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</row>
    <row r="8" spans="2:13" ht="16.5" customHeight="1" x14ac:dyDescent="0.3">
      <c r="B8" s="456"/>
      <c r="C8" s="457"/>
      <c r="D8" s="457"/>
      <c r="M8" s="48" t="s">
        <v>29</v>
      </c>
    </row>
    <row r="9" spans="2:13" ht="20.100000000000001" customHeight="1" x14ac:dyDescent="0.3">
      <c r="B9" s="457"/>
      <c r="C9" s="457"/>
      <c r="D9" s="457"/>
      <c r="E9" s="446" t="s">
        <v>30</v>
      </c>
      <c r="F9" s="446"/>
      <c r="G9" s="451">
        <f>'2'!Z9</f>
        <v>3.8131708808514645E-3</v>
      </c>
      <c r="H9" s="451"/>
      <c r="I9" s="57" t="s">
        <v>31</v>
      </c>
      <c r="J9" s="58"/>
      <c r="K9" s="137">
        <f>'3'!Z9</f>
        <v>2.9151969790571407E-2</v>
      </c>
      <c r="L9" s="66">
        <f>'3'!Z9</f>
        <v>2.9151969790571407E-2</v>
      </c>
      <c r="M9" s="63">
        <f>'5'!Y7</f>
        <v>0.42536201748385288</v>
      </c>
    </row>
    <row r="10" spans="2:13" ht="19.5" customHeight="1" x14ac:dyDescent="0.3">
      <c r="B10" s="457"/>
      <c r="C10" s="457"/>
      <c r="D10" s="457"/>
      <c r="E10" s="446"/>
      <c r="F10" s="446"/>
      <c r="G10" s="451"/>
      <c r="H10" s="451"/>
      <c r="I10" s="57" t="s">
        <v>32</v>
      </c>
      <c r="J10" s="58"/>
      <c r="K10" s="137">
        <f>'4'!Z9</f>
        <v>-1.4154011140478649E-2</v>
      </c>
      <c r="L10" s="66">
        <f>'4'!Z9</f>
        <v>-1.4154011140478649E-2</v>
      </c>
      <c r="M10" s="63">
        <f>'5'!Y21</f>
        <v>0.57463798251614717</v>
      </c>
    </row>
    <row r="11" spans="2:13" ht="20.100000000000001" customHeight="1" x14ac:dyDescent="0.35">
      <c r="B11" s="457"/>
      <c r="C11" s="457"/>
      <c r="D11" s="457"/>
      <c r="E11" s="49"/>
      <c r="F11" s="49"/>
      <c r="G11" s="60"/>
      <c r="H11" s="61"/>
      <c r="L11" s="67"/>
      <c r="M11" s="50"/>
    </row>
    <row r="12" spans="2:13" ht="20.100000000000001" customHeight="1" x14ac:dyDescent="0.3">
      <c r="B12" s="457"/>
      <c r="C12" s="457"/>
      <c r="D12" s="457"/>
      <c r="E12" s="446" t="s">
        <v>33</v>
      </c>
      <c r="F12" s="446"/>
      <c r="G12" s="451">
        <f>'2'!Z18</f>
        <v>6.2296741809600348E-2</v>
      </c>
      <c r="H12" s="451"/>
      <c r="I12" s="57" t="s">
        <v>31</v>
      </c>
      <c r="J12" s="58"/>
      <c r="K12" s="137">
        <f>'5'!AA31</f>
        <v>8.5829012436652544E-2</v>
      </c>
      <c r="L12" s="66">
        <f>K12</f>
        <v>8.5829012436652544E-2</v>
      </c>
      <c r="M12" s="63">
        <f>'5'!Y31</f>
        <v>0.66447124352020237</v>
      </c>
    </row>
    <row r="13" spans="2:13" ht="20.100000000000001" customHeight="1" x14ac:dyDescent="0.3">
      <c r="B13" s="457"/>
      <c r="C13" s="457"/>
      <c r="D13" s="457"/>
      <c r="E13" s="446"/>
      <c r="F13" s="446"/>
      <c r="G13" s="451"/>
      <c r="H13" s="451"/>
      <c r="I13" s="57" t="s">
        <v>32</v>
      </c>
      <c r="J13" s="58"/>
      <c r="K13" s="137">
        <f>'4'!Z18</f>
        <v>1.8580367360823569E-2</v>
      </c>
      <c r="L13" s="66">
        <f>'5'!AA45</f>
        <v>1.8580367360824218E-2</v>
      </c>
      <c r="M13" s="63">
        <f>'5'!Y45</f>
        <v>0.33552875647979774</v>
      </c>
    </row>
    <row r="14" spans="2:13" ht="20.100000000000001" customHeight="1" x14ac:dyDescent="0.35">
      <c r="B14" s="457"/>
      <c r="C14" s="457"/>
      <c r="D14" s="457"/>
      <c r="F14" s="49"/>
      <c r="G14" s="60"/>
      <c r="H14" s="62"/>
      <c r="L14" s="67"/>
    </row>
    <row r="15" spans="2:13" ht="20.100000000000001" customHeight="1" x14ac:dyDescent="0.3">
      <c r="B15" s="457"/>
      <c r="C15" s="457"/>
      <c r="D15" s="457"/>
      <c r="E15" s="446" t="s">
        <v>34</v>
      </c>
      <c r="F15" s="446"/>
      <c r="G15" s="451">
        <f>'2'!N27</f>
        <v>5.8261410215836383E-2</v>
      </c>
      <c r="H15" s="451"/>
      <c r="I15" s="57" t="s">
        <v>31</v>
      </c>
      <c r="J15" s="58"/>
      <c r="K15" s="137">
        <f>'5'!O55</f>
        <v>5.5071597110786706E-2</v>
      </c>
      <c r="L15" s="66">
        <f>K15</f>
        <v>5.5071597110786706E-2</v>
      </c>
      <c r="M15" s="59"/>
    </row>
    <row r="16" spans="2:13" ht="20.100000000000001" customHeight="1" x14ac:dyDescent="0.3">
      <c r="B16" s="457"/>
      <c r="C16" s="457"/>
      <c r="D16" s="457"/>
      <c r="E16" s="446"/>
      <c r="F16" s="446"/>
      <c r="G16" s="451"/>
      <c r="H16" s="451"/>
      <c r="I16" s="57" t="s">
        <v>32</v>
      </c>
      <c r="J16" s="58"/>
      <c r="K16" s="137">
        <f>'5'!O69</f>
        <v>3.3204353287648626E-2</v>
      </c>
      <c r="L16" s="66">
        <f>K16</f>
        <v>3.3204353287648626E-2</v>
      </c>
      <c r="M16" s="59"/>
    </row>
    <row r="17" spans="2:13" ht="11.25" customHeight="1" x14ac:dyDescent="0.3">
      <c r="B17" s="457"/>
      <c r="C17" s="457"/>
      <c r="D17" s="457"/>
    </row>
    <row r="18" spans="2:13" ht="11.25" customHeight="1" x14ac:dyDescent="0.3"/>
    <row r="19" spans="2:13" ht="11.25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2:13" ht="11.25" customHeight="1" x14ac:dyDescent="0.3"/>
    <row r="21" spans="2:13" ht="11.25" customHeight="1" x14ac:dyDescent="0.3"/>
    <row r="22" spans="2:13" ht="25.5" customHeight="1" x14ac:dyDescent="0.3">
      <c r="B22" s="448" t="s">
        <v>35</v>
      </c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49"/>
    </row>
    <row r="23" spans="2:13" x14ac:dyDescent="0.3">
      <c r="B23" s="450"/>
      <c r="C23" s="450"/>
      <c r="D23" s="450"/>
      <c r="M23" s="48" t="s">
        <v>29</v>
      </c>
    </row>
    <row r="24" spans="2:13" ht="20.100000000000001" customHeight="1" x14ac:dyDescent="0.3">
      <c r="B24" s="450"/>
      <c r="C24" s="450"/>
      <c r="D24" s="450"/>
      <c r="E24" s="446" t="s">
        <v>30</v>
      </c>
      <c r="F24" s="446"/>
      <c r="G24" s="451">
        <f>'6'!AA24</f>
        <v>-1.2345841273197357E-2</v>
      </c>
      <c r="H24" s="451"/>
      <c r="I24" s="57" t="s">
        <v>31</v>
      </c>
      <c r="J24" s="58"/>
      <c r="K24" s="137">
        <f>'6'!AA7</f>
        <v>-4.000825638250236E-3</v>
      </c>
      <c r="L24" s="66">
        <f>K24</f>
        <v>-4.000825638250236E-3</v>
      </c>
      <c r="M24" s="63">
        <f>'6'!W7</f>
        <v>0.49243339301894345</v>
      </c>
    </row>
    <row r="25" spans="2:13" ht="20.100000000000001" customHeight="1" x14ac:dyDescent="0.3">
      <c r="B25" s="450"/>
      <c r="C25" s="450"/>
      <c r="D25" s="450"/>
      <c r="E25" s="446"/>
      <c r="F25" s="446"/>
      <c r="G25" s="451"/>
      <c r="H25" s="451"/>
      <c r="I25" s="57" t="s">
        <v>32</v>
      </c>
      <c r="J25" s="58"/>
      <c r="K25" s="137">
        <f>'6'!AA21</f>
        <v>-1.8986021587064469E-2</v>
      </c>
      <c r="L25" s="66">
        <f>K25</f>
        <v>-1.8986021587064469E-2</v>
      </c>
      <c r="M25" s="63">
        <f>'6'!W21</f>
        <v>0.50756660698105649</v>
      </c>
    </row>
    <row r="26" spans="2:13" ht="20.100000000000001" customHeight="1" x14ac:dyDescent="0.3">
      <c r="B26" s="450"/>
      <c r="C26" s="450"/>
      <c r="D26" s="450"/>
      <c r="E26" s="49"/>
      <c r="F26" s="49"/>
      <c r="G26" s="49"/>
      <c r="I26" s="53"/>
      <c r="L26" s="67"/>
      <c r="M26" s="65"/>
    </row>
    <row r="27" spans="2:13" ht="20.100000000000001" customHeight="1" x14ac:dyDescent="0.3">
      <c r="B27" s="450"/>
      <c r="C27" s="450"/>
      <c r="D27" s="450"/>
      <c r="E27" s="446" t="s">
        <v>33</v>
      </c>
      <c r="F27" s="446"/>
      <c r="G27" s="451">
        <f>'6'!AA48</f>
        <v>-4.1698400141080751E-3</v>
      </c>
      <c r="H27" s="451"/>
      <c r="I27" s="57" t="s">
        <v>31</v>
      </c>
      <c r="J27" s="58"/>
      <c r="K27" s="137">
        <f>'6'!AA31</f>
        <v>-6.0933863918545376E-4</v>
      </c>
      <c r="L27" s="66">
        <f>K27</f>
        <v>-6.0933863918545376E-4</v>
      </c>
      <c r="M27" s="63">
        <f>'6'!W31</f>
        <v>0.74404939490863564</v>
      </c>
    </row>
    <row r="28" spans="2:13" ht="20.100000000000001" customHeight="1" x14ac:dyDescent="0.3">
      <c r="B28" s="450"/>
      <c r="C28" s="450"/>
      <c r="D28" s="450"/>
      <c r="E28" s="446"/>
      <c r="F28" s="446"/>
      <c r="G28" s="451"/>
      <c r="H28" s="451"/>
      <c r="I28" s="57" t="s">
        <v>32</v>
      </c>
      <c r="J28" s="58"/>
      <c r="K28" s="137">
        <f>'6'!AA45</f>
        <v>-1.2588120078379405E-2</v>
      </c>
      <c r="L28" s="66">
        <f>K28</f>
        <v>-1.2588120078379405E-2</v>
      </c>
      <c r="M28" s="63">
        <f>'6'!W45</f>
        <v>0.25595060509136447</v>
      </c>
    </row>
    <row r="29" spans="2:13" ht="20.100000000000001" customHeight="1" x14ac:dyDescent="0.3">
      <c r="B29" s="450"/>
      <c r="C29" s="450"/>
      <c r="D29" s="450"/>
      <c r="F29" s="49"/>
      <c r="G29" s="54"/>
      <c r="H29" s="55"/>
      <c r="I29" s="53"/>
      <c r="L29" s="68"/>
    </row>
    <row r="30" spans="2:13" ht="20.100000000000001" customHeight="1" x14ac:dyDescent="0.3">
      <c r="B30" s="450"/>
      <c r="C30" s="450"/>
      <c r="D30" s="450"/>
      <c r="E30" s="447" t="s">
        <v>34</v>
      </c>
      <c r="F30" s="447"/>
      <c r="G30" s="451">
        <f>'6'!O72</f>
        <v>8.278202634846599E-3</v>
      </c>
      <c r="H30" s="451"/>
      <c r="I30" s="57" t="s">
        <v>31</v>
      </c>
      <c r="J30" s="58"/>
      <c r="K30" s="137">
        <f>'6'!O55</f>
        <v>3.4051102514598823E-3</v>
      </c>
      <c r="L30" s="66">
        <f>K30</f>
        <v>3.4051102514598823E-3</v>
      </c>
      <c r="M30" s="59"/>
    </row>
    <row r="31" spans="2:13" ht="20.100000000000001" customHeight="1" x14ac:dyDescent="0.3">
      <c r="B31" s="450"/>
      <c r="C31" s="450"/>
      <c r="D31" s="450"/>
      <c r="E31" s="447"/>
      <c r="F31" s="447"/>
      <c r="G31" s="451"/>
      <c r="H31" s="451"/>
      <c r="I31" s="57" t="s">
        <v>32</v>
      </c>
      <c r="J31" s="58"/>
      <c r="K31" s="137">
        <f>'6'!O69</f>
        <v>6.5217230839415205E-3</v>
      </c>
      <c r="L31" s="66">
        <f>K31</f>
        <v>6.5217230839415205E-3</v>
      </c>
      <c r="M31" s="59"/>
    </row>
    <row r="32" spans="2:13" ht="15.75" customHeight="1" x14ac:dyDescent="0.3">
      <c r="B32" s="450"/>
      <c r="C32" s="450"/>
      <c r="D32" s="450"/>
    </row>
    <row r="33" spans="2:13" ht="12" customHeight="1" x14ac:dyDescent="0.3"/>
    <row r="34" spans="2:13" ht="12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 ht="12" customHeight="1" x14ac:dyDescent="0.3"/>
    <row r="36" spans="2:13" ht="12" customHeight="1" x14ac:dyDescent="0.3"/>
    <row r="37" spans="2:13" ht="25.5" customHeight="1" x14ac:dyDescent="0.3">
      <c r="B37" s="448" t="s">
        <v>36</v>
      </c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</row>
    <row r="38" spans="2:13" x14ac:dyDescent="0.3">
      <c r="B38" s="450"/>
      <c r="C38" s="450"/>
      <c r="D38" s="450"/>
      <c r="L38" s="69"/>
      <c r="M38" s="48" t="s">
        <v>29</v>
      </c>
    </row>
    <row r="39" spans="2:13" ht="20.100000000000001" customHeight="1" x14ac:dyDescent="0.3">
      <c r="B39" s="450"/>
      <c r="C39" s="450"/>
      <c r="D39" s="450"/>
      <c r="E39" s="446" t="s">
        <v>30</v>
      </c>
      <c r="F39" s="446"/>
      <c r="G39" s="451">
        <f>'7'!AA24</f>
        <v>2.9542028144293058E-2</v>
      </c>
      <c r="H39" s="451"/>
      <c r="I39" s="57" t="s">
        <v>31</v>
      </c>
      <c r="J39" s="58"/>
      <c r="K39" s="137">
        <f>'7'!AA7</f>
        <v>9.2379397369018262E-2</v>
      </c>
      <c r="L39" s="66">
        <f>K39</f>
        <v>9.2379397369018262E-2</v>
      </c>
      <c r="M39" s="63">
        <f>'7'!W7</f>
        <v>0.37547150035594301</v>
      </c>
    </row>
    <row r="40" spans="2:13" ht="20.100000000000001" customHeight="1" x14ac:dyDescent="0.3">
      <c r="B40" s="450"/>
      <c r="C40" s="450"/>
      <c r="D40" s="450"/>
      <c r="E40" s="446"/>
      <c r="F40" s="446"/>
      <c r="G40" s="451"/>
      <c r="H40" s="451"/>
      <c r="I40" s="57" t="s">
        <v>32</v>
      </c>
      <c r="J40" s="58"/>
      <c r="K40" s="137">
        <f>'7'!AA21</f>
        <v>-7.3538346868601799E-3</v>
      </c>
      <c r="L40" s="66">
        <f>K40</f>
        <v>-7.3538346868601799E-3</v>
      </c>
      <c r="M40" s="63">
        <f>'7'!W21</f>
        <v>0.62452849964405699</v>
      </c>
    </row>
    <row r="41" spans="2:13" ht="20.100000000000001" customHeight="1" x14ac:dyDescent="0.3">
      <c r="B41" s="450"/>
      <c r="C41" s="450"/>
      <c r="D41" s="450"/>
      <c r="E41" s="49"/>
      <c r="F41" s="49"/>
      <c r="G41" s="54"/>
      <c r="H41" s="56"/>
      <c r="I41" s="53"/>
      <c r="J41" s="53"/>
      <c r="L41" s="138"/>
      <c r="M41" s="65"/>
    </row>
    <row r="42" spans="2:13" ht="20.100000000000001" customHeight="1" x14ac:dyDescent="0.3">
      <c r="B42" s="450"/>
      <c r="C42" s="450"/>
      <c r="D42" s="450"/>
      <c r="E42" s="446" t="s">
        <v>33</v>
      </c>
      <c r="F42" s="446"/>
      <c r="G42" s="451">
        <f>'7'!AA48</f>
        <v>0.10020774822756459</v>
      </c>
      <c r="H42" s="451"/>
      <c r="I42" s="57" t="s">
        <v>31</v>
      </c>
      <c r="J42" s="57"/>
      <c r="K42" s="137">
        <f>'7'!AA31</f>
        <v>0.14171170135939709</v>
      </c>
      <c r="L42" s="66">
        <f>K42</f>
        <v>0.14171170135939709</v>
      </c>
      <c r="M42" s="63">
        <f>'7'!W31</f>
        <v>0.63230838130722633</v>
      </c>
    </row>
    <row r="43" spans="2:13" ht="20.100000000000001" customHeight="1" x14ac:dyDescent="0.3">
      <c r="B43" s="450"/>
      <c r="C43" s="450"/>
      <c r="D43" s="450"/>
      <c r="E43" s="446"/>
      <c r="F43" s="446"/>
      <c r="G43" s="451"/>
      <c r="H43" s="451"/>
      <c r="I43" s="57" t="s">
        <v>32</v>
      </c>
      <c r="J43" s="57"/>
      <c r="K43" s="137">
        <f>'7'!AA45</f>
        <v>3.2486591896870573E-2</v>
      </c>
      <c r="L43" s="66">
        <f>K43</f>
        <v>3.2486591896870573E-2</v>
      </c>
      <c r="M43" s="63">
        <f>'7'!W45</f>
        <v>0.36769161869277361</v>
      </c>
    </row>
    <row r="44" spans="2:13" ht="20.100000000000001" customHeight="1" x14ac:dyDescent="0.3">
      <c r="B44" s="450"/>
      <c r="C44" s="450"/>
      <c r="D44" s="450"/>
      <c r="F44" s="49"/>
      <c r="G44" s="54"/>
      <c r="H44" s="55"/>
      <c r="I44" s="53"/>
      <c r="J44" s="53"/>
      <c r="L44" s="138"/>
    </row>
    <row r="45" spans="2:13" ht="20.100000000000001" customHeight="1" x14ac:dyDescent="0.3">
      <c r="B45" s="450"/>
      <c r="C45" s="450"/>
      <c r="D45" s="450"/>
      <c r="E45" s="447" t="s">
        <v>34</v>
      </c>
      <c r="F45" s="447"/>
      <c r="G45" s="451">
        <f>'7'!O72</f>
        <v>6.8638013943581835E-2</v>
      </c>
      <c r="H45" s="451"/>
      <c r="I45" s="57" t="s">
        <v>31</v>
      </c>
      <c r="J45" s="57"/>
      <c r="K45" s="137">
        <f>'7'!O55</f>
        <v>4.516041231571661E-2</v>
      </c>
      <c r="L45" s="66">
        <f>K45</f>
        <v>4.516041231571661E-2</v>
      </c>
      <c r="M45" s="59"/>
    </row>
    <row r="46" spans="2:13" ht="20.100000000000001" customHeight="1" x14ac:dyDescent="0.3">
      <c r="B46" s="450"/>
      <c r="C46" s="450"/>
      <c r="D46" s="450"/>
      <c r="E46" s="447"/>
      <c r="F46" s="447"/>
      <c r="G46" s="451"/>
      <c r="H46" s="451"/>
      <c r="I46" s="57" t="s">
        <v>32</v>
      </c>
      <c r="J46" s="57"/>
      <c r="K46" s="137">
        <f>'7'!O69</f>
        <v>4.013557698191747E-2</v>
      </c>
      <c r="L46" s="66">
        <f>K46</f>
        <v>4.013557698191747E-2</v>
      </c>
      <c r="M46" s="59"/>
    </row>
    <row r="47" spans="2:13" ht="15.75" customHeight="1" x14ac:dyDescent="0.3">
      <c r="B47" s="450"/>
      <c r="C47" s="450"/>
      <c r="D47" s="450"/>
      <c r="E47" s="55"/>
      <c r="F47" s="55"/>
    </row>
    <row r="48" spans="2:13" ht="12" customHeight="1" x14ac:dyDescent="0.3">
      <c r="B48" s="307"/>
      <c r="C48" s="307"/>
      <c r="D48" s="307"/>
      <c r="E48" s="55"/>
      <c r="F48" s="55"/>
    </row>
    <row r="49" spans="2:13" ht="12" customHeight="1" x14ac:dyDescent="0.3">
      <c r="B49" s="308"/>
      <c r="C49" s="308"/>
      <c r="D49" s="308"/>
      <c r="E49" s="309"/>
      <c r="F49" s="309"/>
      <c r="G49" s="310"/>
      <c r="H49" s="310"/>
      <c r="I49" s="310"/>
      <c r="J49" s="310"/>
      <c r="K49" s="310"/>
      <c r="L49" s="310"/>
      <c r="M49" s="311"/>
    </row>
    <row r="51" spans="2:13" x14ac:dyDescent="0.3">
      <c r="B51" s="87" t="s">
        <v>38</v>
      </c>
    </row>
  </sheetData>
  <mergeCells count="27"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AA31"/>
  <sheetViews>
    <sheetView showGridLines="0" topLeftCell="A10" zoomScaleNormal="100" workbookViewId="0">
      <selection activeCell="K21" sqref="K21"/>
    </sheetView>
  </sheetViews>
  <sheetFormatPr defaultRowHeight="15" x14ac:dyDescent="0.25"/>
  <cols>
    <col min="1" max="1" width="25.140625" style="261" bestFit="1" customWidth="1"/>
    <col min="2" max="4" width="11.7109375" style="261" customWidth="1"/>
    <col min="5" max="6" width="12.7109375" style="261" customWidth="1"/>
    <col min="7" max="7" width="12.7109375" style="261" bestFit="1" customWidth="1"/>
    <col min="8" max="9" width="12.7109375" style="261" customWidth="1"/>
    <col min="10" max="10" width="12.85546875" style="261" customWidth="1"/>
    <col min="11" max="12" width="12.7109375" style="261" customWidth="1"/>
    <col min="13" max="13" width="2.5703125" style="261" customWidth="1"/>
    <col min="14" max="24" width="10.7109375" style="261" customWidth="1"/>
    <col min="25" max="25" width="2.5703125" style="261" customWidth="1"/>
    <col min="26" max="27" width="10.5703125" style="261" customWidth="1"/>
    <col min="28" max="28" width="2.140625" style="261" customWidth="1"/>
    <col min="29" max="31" width="11.7109375" style="261" customWidth="1"/>
    <col min="32" max="36" width="9.140625" style="261"/>
    <col min="37" max="37" width="2.140625" style="261" customWidth="1"/>
    <col min="38" max="40" width="9.140625" style="261"/>
    <col min="41" max="41" width="11.42578125" style="261" customWidth="1"/>
    <col min="42" max="16384" width="9.140625" style="261"/>
  </cols>
  <sheetData>
    <row r="1" spans="1:27" x14ac:dyDescent="0.25">
      <c r="A1" s="277" t="s">
        <v>39</v>
      </c>
    </row>
    <row r="2" spans="1:27" x14ac:dyDescent="0.25">
      <c r="A2" s="277"/>
    </row>
    <row r="3" spans="1:27" x14ac:dyDescent="0.25">
      <c r="A3" s="277" t="s">
        <v>21</v>
      </c>
      <c r="N3" s="277" t="s">
        <v>23</v>
      </c>
      <c r="Z3" s="277" t="s">
        <v>92</v>
      </c>
    </row>
    <row r="4" spans="1:27" ht="15.75" thickBot="1" x14ac:dyDescent="0.3">
      <c r="V4" s="306"/>
      <c r="W4" s="305"/>
      <c r="X4" s="305"/>
    </row>
    <row r="5" spans="1:27" ht="20.25" customHeight="1" x14ac:dyDescent="0.25">
      <c r="A5" s="464" t="s">
        <v>43</v>
      </c>
      <c r="B5" s="458">
        <v>2016</v>
      </c>
      <c r="C5" s="460">
        <v>2017</v>
      </c>
      <c r="D5" s="477">
        <v>2018</v>
      </c>
      <c r="E5" s="477">
        <v>2019</v>
      </c>
      <c r="F5" s="477">
        <v>2020</v>
      </c>
      <c r="G5" s="460">
        <v>2021</v>
      </c>
      <c r="H5" s="460">
        <v>2022</v>
      </c>
      <c r="I5" s="460">
        <v>2023</v>
      </c>
      <c r="J5" s="470">
        <v>2024</v>
      </c>
      <c r="K5" s="466" t="s">
        <v>90</v>
      </c>
      <c r="L5" s="467"/>
      <c r="N5" s="462">
        <v>2016</v>
      </c>
      <c r="O5" s="460">
        <v>2017</v>
      </c>
      <c r="P5" s="460">
        <v>2018</v>
      </c>
      <c r="Q5" s="460">
        <v>2019</v>
      </c>
      <c r="R5" s="460">
        <v>2020</v>
      </c>
      <c r="S5" s="460">
        <v>2021</v>
      </c>
      <c r="T5" s="460">
        <v>2022</v>
      </c>
      <c r="U5" s="460">
        <v>2023</v>
      </c>
      <c r="V5" s="475">
        <v>2024</v>
      </c>
      <c r="W5" s="479" t="str">
        <f>K5</f>
        <v>janeiro - março</v>
      </c>
      <c r="X5" s="467"/>
      <c r="Z5" s="472" t="s">
        <v>91</v>
      </c>
      <c r="AA5" s="473"/>
    </row>
    <row r="6" spans="1:27" ht="20.25" customHeight="1" thickBot="1" x14ac:dyDescent="0.3">
      <c r="A6" s="465"/>
      <c r="B6" s="459"/>
      <c r="C6" s="461"/>
      <c r="D6" s="478"/>
      <c r="E6" s="478"/>
      <c r="F6" s="478"/>
      <c r="G6" s="461"/>
      <c r="H6" s="461"/>
      <c r="I6" s="461"/>
      <c r="J6" s="471"/>
      <c r="K6" s="276">
        <v>2024</v>
      </c>
      <c r="L6" s="275">
        <v>2025</v>
      </c>
      <c r="N6" s="463">
        <v>2016</v>
      </c>
      <c r="O6" s="461">
        <v>2017</v>
      </c>
      <c r="P6" s="474"/>
      <c r="Q6" s="474"/>
      <c r="R6" s="474"/>
      <c r="S6" s="474">
        <v>2018</v>
      </c>
      <c r="T6" s="474"/>
      <c r="U6" s="474"/>
      <c r="V6" s="476"/>
      <c r="W6" s="304">
        <v>2024</v>
      </c>
      <c r="X6" s="275">
        <v>2025</v>
      </c>
      <c r="Z6" s="303" t="s">
        <v>0</v>
      </c>
      <c r="AA6" s="302" t="s">
        <v>37</v>
      </c>
    </row>
    <row r="7" spans="1:27" ht="21.95" customHeight="1" x14ac:dyDescent="0.25">
      <c r="A7" s="273" t="s">
        <v>36</v>
      </c>
      <c r="B7" s="298">
        <v>73589682</v>
      </c>
      <c r="C7" s="297">
        <v>80208943</v>
      </c>
      <c r="D7" s="297">
        <v>81369316</v>
      </c>
      <c r="E7" s="297">
        <v>89195523</v>
      </c>
      <c r="F7" s="279">
        <v>49337611</v>
      </c>
      <c r="G7" s="297">
        <v>45824290</v>
      </c>
      <c r="H7" s="406">
        <v>77034374.994999975</v>
      </c>
      <c r="I7" s="406">
        <v>80671338.380000025</v>
      </c>
      <c r="J7" s="295">
        <v>96067381.877999872</v>
      </c>
      <c r="K7" s="279">
        <v>21945365.254999995</v>
      </c>
      <c r="L7" s="295">
        <v>22593675.853000011</v>
      </c>
      <c r="N7" s="294">
        <f t="shared" ref="N7:T7" si="0">B7/B9</f>
        <v>0.28645210339566635</v>
      </c>
      <c r="O7" s="301">
        <f t="shared" si="0"/>
        <v>0.29996382809659872</v>
      </c>
      <c r="P7" s="301">
        <f t="shared" si="0"/>
        <v>0.30810715382130371</v>
      </c>
      <c r="Q7" s="301">
        <f t="shared" si="0"/>
        <v>0.32051134028015688</v>
      </c>
      <c r="R7" s="301">
        <f t="shared" si="0"/>
        <v>0.19586883260604279</v>
      </c>
      <c r="S7" s="301">
        <f t="shared" si="0"/>
        <v>0.17975275068334365</v>
      </c>
      <c r="T7" s="301">
        <f t="shared" si="0"/>
        <v>0.27388011455741734</v>
      </c>
      <c r="U7" s="301">
        <f t="shared" ref="U7" si="1">I7/I9</f>
        <v>0.28699899776264109</v>
      </c>
      <c r="V7" s="301">
        <f t="shared" ref="V7" si="2">J7/J9</f>
        <v>0.33386533336339319</v>
      </c>
      <c r="W7" s="335">
        <f t="shared" ref="W7" si="3">K7/K9</f>
        <v>0.38576829948057201</v>
      </c>
      <c r="X7" s="337">
        <f t="shared" ref="X7" si="4">L7/L9</f>
        <v>0.39565597360362315</v>
      </c>
      <c r="Z7" s="300">
        <f>(L7-K7)/K7</f>
        <v>2.9542028144293752E-2</v>
      </c>
      <c r="AA7" s="299">
        <f>(X7-W7)*100</f>
        <v>0.98876741230511378</v>
      </c>
    </row>
    <row r="8" spans="1:27" ht="21.95" customHeight="1" thickBot="1" x14ac:dyDescent="0.3">
      <c r="A8" s="273" t="s">
        <v>35</v>
      </c>
      <c r="B8" s="298">
        <v>183310795</v>
      </c>
      <c r="C8" s="297">
        <v>187186441</v>
      </c>
      <c r="D8" s="312">
        <v>182724896</v>
      </c>
      <c r="E8" s="312">
        <v>189095794</v>
      </c>
      <c r="F8" s="279">
        <v>202553465</v>
      </c>
      <c r="G8" s="297">
        <v>209105272</v>
      </c>
      <c r="H8" s="406">
        <v>204236045.53000015</v>
      </c>
      <c r="I8" s="406">
        <v>200414445.92200041</v>
      </c>
      <c r="J8" s="296">
        <v>191675526.04899973</v>
      </c>
      <c r="K8" s="279">
        <v>34942059.877000004</v>
      </c>
      <c r="L8" s="295">
        <v>34510670.751999952</v>
      </c>
      <c r="N8" s="294">
        <f t="shared" ref="N8:T8" si="5">B8/B9</f>
        <v>0.71354789660433371</v>
      </c>
      <c r="O8" s="293">
        <f t="shared" si="5"/>
        <v>0.70003617190340128</v>
      </c>
      <c r="P8" s="293">
        <f t="shared" si="5"/>
        <v>0.69189284617869629</v>
      </c>
      <c r="Q8" s="293">
        <f t="shared" si="5"/>
        <v>0.67948865971984318</v>
      </c>
      <c r="R8" s="293">
        <f t="shared" si="5"/>
        <v>0.80413116739395718</v>
      </c>
      <c r="S8" s="293">
        <f t="shared" si="5"/>
        <v>0.82024724931665638</v>
      </c>
      <c r="T8" s="293">
        <f t="shared" si="5"/>
        <v>0.72611988544258277</v>
      </c>
      <c r="U8" s="293">
        <f t="shared" ref="U8" si="6">I8/I9</f>
        <v>0.71300100223735907</v>
      </c>
      <c r="V8" s="293">
        <f t="shared" ref="V8" si="7">J8/J9</f>
        <v>0.66613466663660692</v>
      </c>
      <c r="W8" s="336">
        <f t="shared" ref="W8" si="8">K8/K9</f>
        <v>0.61423170051942799</v>
      </c>
      <c r="X8" s="338">
        <f t="shared" ref="X8" si="9">L8/L9</f>
        <v>0.60434402639637697</v>
      </c>
      <c r="Z8" s="291">
        <f>(L8-K8)/K8</f>
        <v>-1.2345841273198849E-2</v>
      </c>
      <c r="AA8" s="290">
        <f>(X8-W8)*100</f>
        <v>-0.98876741230510268</v>
      </c>
    </row>
    <row r="9" spans="1:27" ht="21.95" customHeight="1" thickBot="1" x14ac:dyDescent="0.3">
      <c r="A9" s="267" t="s">
        <v>20</v>
      </c>
      <c r="B9" s="289">
        <f t="shared" ref="B9:J9" si="10">SUM(B7:B8)</f>
        <v>256900477</v>
      </c>
      <c r="C9" s="288">
        <f t="shared" si="10"/>
        <v>267395384</v>
      </c>
      <c r="D9" s="288">
        <f t="shared" si="10"/>
        <v>264094212</v>
      </c>
      <c r="E9" s="288">
        <f t="shared" si="10"/>
        <v>278291317</v>
      </c>
      <c r="F9" s="288">
        <f t="shared" si="10"/>
        <v>251891076</v>
      </c>
      <c r="G9" s="288">
        <f t="shared" si="10"/>
        <v>254929562</v>
      </c>
      <c r="H9" s="288">
        <f t="shared" si="10"/>
        <v>281270420.5250001</v>
      </c>
      <c r="I9" s="288">
        <f t="shared" si="10"/>
        <v>281085784.3020004</v>
      </c>
      <c r="J9" s="288">
        <f t="shared" si="10"/>
        <v>287742907.92699957</v>
      </c>
      <c r="K9" s="287">
        <v>56887425.131999999</v>
      </c>
      <c r="L9" s="286">
        <v>57104346.604999959</v>
      </c>
      <c r="N9" s="285">
        <f t="shared" ref="N9:X9" si="11">N7+N8</f>
        <v>1</v>
      </c>
      <c r="O9" s="284">
        <f t="shared" si="11"/>
        <v>1</v>
      </c>
      <c r="P9" s="284">
        <f t="shared" si="11"/>
        <v>1</v>
      </c>
      <c r="Q9" s="284">
        <f t="shared" ref="Q9:S9" si="12">Q7+Q8</f>
        <v>1</v>
      </c>
      <c r="R9" s="284">
        <f t="shared" si="12"/>
        <v>1</v>
      </c>
      <c r="S9" s="284">
        <f t="shared" si="12"/>
        <v>1</v>
      </c>
      <c r="T9" s="284">
        <f t="shared" ref="T9:V9" si="13">T7+T8</f>
        <v>1</v>
      </c>
      <c r="U9" s="284">
        <f t="shared" si="13"/>
        <v>1.0000000000000002</v>
      </c>
      <c r="V9" s="284">
        <f t="shared" si="13"/>
        <v>1</v>
      </c>
      <c r="W9" s="283">
        <f t="shared" si="11"/>
        <v>1</v>
      </c>
      <c r="X9" s="282">
        <f t="shared" si="11"/>
        <v>1</v>
      </c>
      <c r="Z9" s="281">
        <f>(L9-K9)/K9</f>
        <v>3.8131708808514645E-3</v>
      </c>
      <c r="AA9" s="280">
        <f>(X9-W9)*100</f>
        <v>0</v>
      </c>
    </row>
    <row r="11" spans="1:27" x14ac:dyDescent="0.25">
      <c r="J11" s="278"/>
      <c r="K11" s="279"/>
      <c r="L11" s="414"/>
    </row>
    <row r="12" spans="1:27" x14ac:dyDescent="0.25">
      <c r="A12" s="277" t="s">
        <v>22</v>
      </c>
      <c r="J12" s="278"/>
      <c r="L12" s="278"/>
      <c r="N12" s="277" t="s">
        <v>24</v>
      </c>
      <c r="Z12" s="277" t="str">
        <f>Z3</f>
        <v>VARIAÇÃO (JAN-MAR)</v>
      </c>
    </row>
    <row r="13" spans="1:27" ht="15.75" thickBot="1" x14ac:dyDescent="0.3"/>
    <row r="14" spans="1:27" ht="20.25" customHeight="1" x14ac:dyDescent="0.25">
      <c r="A14" s="464" t="str">
        <f>A5</f>
        <v>CERTIFICADO + NÃO CERTIFICADO</v>
      </c>
      <c r="B14" s="458">
        <v>2016</v>
      </c>
      <c r="C14" s="460">
        <v>2017</v>
      </c>
      <c r="D14" s="460">
        <v>2018</v>
      </c>
      <c r="E14" s="460">
        <v>2019</v>
      </c>
      <c r="F14" s="477">
        <v>2020</v>
      </c>
      <c r="G14" s="460">
        <v>2021</v>
      </c>
      <c r="H14" s="460">
        <v>2022</v>
      </c>
      <c r="I14" s="460">
        <v>2023</v>
      </c>
      <c r="J14" s="470">
        <v>2024</v>
      </c>
      <c r="K14" s="466" t="str">
        <f>K5</f>
        <v>janeiro - março</v>
      </c>
      <c r="L14" s="467"/>
      <c r="N14" s="462">
        <v>2016</v>
      </c>
      <c r="O14" s="460">
        <v>2017</v>
      </c>
      <c r="P14" s="460">
        <v>2018</v>
      </c>
      <c r="Q14" s="460">
        <v>2019</v>
      </c>
      <c r="R14" s="460">
        <v>2020</v>
      </c>
      <c r="S14" s="460">
        <v>2021</v>
      </c>
      <c r="T14" s="460">
        <v>2022</v>
      </c>
      <c r="U14" s="460">
        <v>2023</v>
      </c>
      <c r="V14" s="475">
        <v>2024</v>
      </c>
      <c r="W14" s="479" t="str">
        <f>K5</f>
        <v>janeiro - março</v>
      </c>
      <c r="X14" s="467"/>
      <c r="Z14" s="472" t="s">
        <v>91</v>
      </c>
      <c r="AA14" s="473"/>
    </row>
    <row r="15" spans="1:27" ht="20.25" customHeight="1" thickBot="1" x14ac:dyDescent="0.3">
      <c r="A15" s="465"/>
      <c r="B15" s="459"/>
      <c r="C15" s="461"/>
      <c r="D15" s="461"/>
      <c r="E15" s="461"/>
      <c r="F15" s="478"/>
      <c r="G15" s="461"/>
      <c r="H15" s="461"/>
      <c r="I15" s="461"/>
      <c r="J15" s="471"/>
      <c r="K15" s="276">
        <v>2024</v>
      </c>
      <c r="L15" s="275">
        <v>2025</v>
      </c>
      <c r="N15" s="463">
        <v>2016</v>
      </c>
      <c r="O15" s="461">
        <v>2017</v>
      </c>
      <c r="P15" s="474"/>
      <c r="Q15" s="474"/>
      <c r="R15" s="474"/>
      <c r="S15" s="474">
        <v>2018</v>
      </c>
      <c r="T15" s="474"/>
      <c r="U15" s="474"/>
      <c r="V15" s="476"/>
      <c r="W15" s="304">
        <f>K6</f>
        <v>2024</v>
      </c>
      <c r="X15" s="275">
        <f>L6</f>
        <v>2025</v>
      </c>
      <c r="Z15" s="303" t="s">
        <v>1</v>
      </c>
      <c r="AA15" s="302" t="s">
        <v>37</v>
      </c>
    </row>
    <row r="16" spans="1:27" ht="21.95" customHeight="1" x14ac:dyDescent="0.25">
      <c r="A16" s="273" t="s">
        <v>36</v>
      </c>
      <c r="B16" s="298">
        <v>461075038</v>
      </c>
      <c r="C16" s="297">
        <v>517832642</v>
      </c>
      <c r="D16" s="297">
        <v>536653330</v>
      </c>
      <c r="E16" s="297">
        <v>588503011</v>
      </c>
      <c r="F16" s="297">
        <v>321477615</v>
      </c>
      <c r="G16" s="297">
        <v>309683341</v>
      </c>
      <c r="H16" s="406">
        <v>538979525.79600024</v>
      </c>
      <c r="I16" s="297">
        <v>583510088.63200116</v>
      </c>
      <c r="J16" s="295">
        <v>776392212.1530019</v>
      </c>
      <c r="K16" s="279">
        <v>167884806.56999978</v>
      </c>
      <c r="L16" s="295">
        <v>184708164.99799982</v>
      </c>
      <c r="N16" s="294">
        <f t="shared" ref="N16:T16" si="14">B16/B18</f>
        <v>0.54434025397611374</v>
      </c>
      <c r="O16" s="301">
        <f t="shared" si="14"/>
        <v>0.55705795595681284</v>
      </c>
      <c r="P16" s="301">
        <f t="shared" si="14"/>
        <v>0.54996675470828416</v>
      </c>
      <c r="Q16" s="301">
        <f t="shared" si="14"/>
        <v>0.55942020617632771</v>
      </c>
      <c r="R16" s="301">
        <f t="shared" si="14"/>
        <v>0.39284264978580713</v>
      </c>
      <c r="S16" s="301">
        <f t="shared" si="14"/>
        <v>0.36527281285455232</v>
      </c>
      <c r="T16" s="301">
        <f t="shared" si="14"/>
        <v>0.49296058050154862</v>
      </c>
      <c r="U16" s="301">
        <f t="shared" ref="U16" si="15">I16/I18</f>
        <v>0.5074318825173767</v>
      </c>
      <c r="V16" s="301">
        <f t="shared" ref="V16" si="16">J16/J18</f>
        <v>0.5794001596857743</v>
      </c>
      <c r="W16" s="278">
        <f>K16/K18</f>
        <v>0.63678978354829685</v>
      </c>
      <c r="X16" s="292">
        <f>L16/L18</f>
        <v>0.65951539365406608</v>
      </c>
      <c r="Z16" s="300">
        <f>(L16-K16)/K16</f>
        <v>0.10020774822756526</v>
      </c>
      <c r="AA16" s="299">
        <f>(X16-W16)*100</f>
        <v>2.2725610105769234</v>
      </c>
    </row>
    <row r="17" spans="1:27" ht="21.95" customHeight="1" thickBot="1" x14ac:dyDescent="0.3">
      <c r="A17" s="273" t="s">
        <v>35</v>
      </c>
      <c r="B17" s="298">
        <v>385959578</v>
      </c>
      <c r="C17" s="297">
        <v>411695488</v>
      </c>
      <c r="D17" s="297">
        <v>439138980</v>
      </c>
      <c r="E17" s="297">
        <v>463484394</v>
      </c>
      <c r="F17" s="297">
        <v>496859231</v>
      </c>
      <c r="G17" s="297">
        <v>538130485</v>
      </c>
      <c r="H17" s="406">
        <v>554372655.11800098</v>
      </c>
      <c r="I17" s="312">
        <v>566417830.23899972</v>
      </c>
      <c r="J17" s="295">
        <v>563600881.00400066</v>
      </c>
      <c r="K17" s="279">
        <v>95757624.428999871</v>
      </c>
      <c r="L17" s="295">
        <v>95358330.454999864</v>
      </c>
      <c r="N17" s="294">
        <f t="shared" ref="N17:T17" si="17">B17/B18</f>
        <v>0.4556597460238862</v>
      </c>
      <c r="O17" s="293">
        <f t="shared" si="17"/>
        <v>0.4428810168014139</v>
      </c>
      <c r="P17" s="293">
        <f t="shared" si="17"/>
        <v>0.45003324529171579</v>
      </c>
      <c r="Q17" s="293">
        <f t="shared" si="17"/>
        <v>0.44057979382367224</v>
      </c>
      <c r="R17" s="293">
        <f t="shared" si="17"/>
        <v>0.60715735021419281</v>
      </c>
      <c r="S17" s="293">
        <f t="shared" si="17"/>
        <v>0.63472718714544762</v>
      </c>
      <c r="T17" s="293">
        <f t="shared" si="17"/>
        <v>0.50703941949845144</v>
      </c>
      <c r="U17" s="293">
        <f t="shared" ref="U17" si="18">I17/I18</f>
        <v>0.49256811748262341</v>
      </c>
      <c r="V17" s="293">
        <f t="shared" ref="V17" si="19">J17/J18</f>
        <v>0.42059984031422576</v>
      </c>
      <c r="W17" s="278">
        <f>K17/K18</f>
        <v>0.36321021645170315</v>
      </c>
      <c r="X17" s="292">
        <f>L17/L18</f>
        <v>0.3404846063459338</v>
      </c>
      <c r="Z17" s="291">
        <f>(L17-K17)/K17</f>
        <v>-4.1698400141083917E-3</v>
      </c>
      <c r="AA17" s="290">
        <f>(X17-W17)*100</f>
        <v>-2.2725610105769345</v>
      </c>
    </row>
    <row r="18" spans="1:27" ht="21.95" customHeight="1" thickBot="1" x14ac:dyDescent="0.3">
      <c r="A18" s="267" t="s">
        <v>20</v>
      </c>
      <c r="B18" s="289">
        <f>B16+B17</f>
        <v>847034616</v>
      </c>
      <c r="C18" s="288">
        <v>929584860</v>
      </c>
      <c r="D18" s="288">
        <f t="shared" ref="D18:J18" si="20">SUM(D16:D17)</f>
        <v>975792310</v>
      </c>
      <c r="E18" s="288">
        <f t="shared" si="20"/>
        <v>1051987405</v>
      </c>
      <c r="F18" s="288">
        <f t="shared" si="20"/>
        <v>818336846</v>
      </c>
      <c r="G18" s="288">
        <f t="shared" si="20"/>
        <v>847813826</v>
      </c>
      <c r="H18" s="288">
        <f t="shared" si="20"/>
        <v>1093352180.9140012</v>
      </c>
      <c r="I18" s="288">
        <f t="shared" si="20"/>
        <v>1149927918.8710008</v>
      </c>
      <c r="J18" s="288">
        <f t="shared" si="20"/>
        <v>1339993093.1570024</v>
      </c>
      <c r="K18" s="287">
        <v>263642430.99899966</v>
      </c>
      <c r="L18" s="286">
        <v>280066495.45299971</v>
      </c>
      <c r="N18" s="285">
        <f t="shared" ref="N18:X18" si="21">N16+N17</f>
        <v>1</v>
      </c>
      <c r="O18" s="284">
        <f t="shared" si="21"/>
        <v>0.99993897275822674</v>
      </c>
      <c r="P18" s="284">
        <f t="shared" si="21"/>
        <v>1</v>
      </c>
      <c r="Q18" s="284">
        <f t="shared" ref="Q18:S18" si="22">Q16+Q17</f>
        <v>1</v>
      </c>
      <c r="R18" s="284">
        <f t="shared" si="22"/>
        <v>1</v>
      </c>
      <c r="S18" s="284">
        <f t="shared" si="22"/>
        <v>1</v>
      </c>
      <c r="T18" s="284">
        <f t="shared" ref="T18:V18" si="23">T16+T17</f>
        <v>1</v>
      </c>
      <c r="U18" s="284">
        <f t="shared" si="23"/>
        <v>1</v>
      </c>
      <c r="V18" s="284">
        <f t="shared" si="23"/>
        <v>1</v>
      </c>
      <c r="W18" s="283">
        <f t="shared" si="21"/>
        <v>1</v>
      </c>
      <c r="X18" s="282">
        <f t="shared" si="21"/>
        <v>0.99999999999999989</v>
      </c>
      <c r="Z18" s="281">
        <f>(L18-K18)/K18</f>
        <v>6.2296741809600348E-2</v>
      </c>
      <c r="AA18" s="280">
        <f>(X18-W18)*100</f>
        <v>-1.1102230246251565E-14</v>
      </c>
    </row>
    <row r="20" spans="1:27" x14ac:dyDescent="0.25">
      <c r="J20" s="278"/>
      <c r="K20" s="279"/>
      <c r="L20" s="414"/>
    </row>
    <row r="21" spans="1:27" x14ac:dyDescent="0.25">
      <c r="A21" s="277" t="s">
        <v>26</v>
      </c>
      <c r="J21" s="278"/>
      <c r="L21" s="278"/>
      <c r="N21" s="277" t="str">
        <f>Z3</f>
        <v>VARIAÇÃO (JAN-MAR)</v>
      </c>
    </row>
    <row r="22" spans="1:27" ht="15.75" thickBot="1" x14ac:dyDescent="0.3"/>
    <row r="23" spans="1:27" ht="20.25" customHeight="1" x14ac:dyDescent="0.25">
      <c r="A23" s="464" t="str">
        <f>A5</f>
        <v>CERTIFICADO + NÃO CERTIFICADO</v>
      </c>
      <c r="B23" s="458">
        <v>2016</v>
      </c>
      <c r="C23" s="460">
        <v>2017</v>
      </c>
      <c r="D23" s="460">
        <v>2018</v>
      </c>
      <c r="E23" s="460">
        <v>2019</v>
      </c>
      <c r="F23" s="460">
        <v>2020</v>
      </c>
      <c r="G23" s="460">
        <v>2021</v>
      </c>
      <c r="H23" s="460">
        <v>2022</v>
      </c>
      <c r="I23" s="460">
        <v>2023</v>
      </c>
      <c r="J23" s="470">
        <v>2024</v>
      </c>
      <c r="K23" s="466" t="str">
        <f>K5</f>
        <v>janeiro - março</v>
      </c>
      <c r="L23" s="467"/>
      <c r="N23" s="468" t="s">
        <v>93</v>
      </c>
    </row>
    <row r="24" spans="1:27" ht="20.25" customHeight="1" thickBot="1" x14ac:dyDescent="0.3">
      <c r="A24" s="465"/>
      <c r="B24" s="459"/>
      <c r="C24" s="461"/>
      <c r="D24" s="461"/>
      <c r="E24" s="461"/>
      <c r="F24" s="461"/>
      <c r="G24" s="461"/>
      <c r="H24" s="461"/>
      <c r="I24" s="461"/>
      <c r="J24" s="471"/>
      <c r="K24" s="276">
        <v>2024</v>
      </c>
      <c r="L24" s="275">
        <v>2025</v>
      </c>
      <c r="N24" s="469"/>
    </row>
    <row r="25" spans="1:27" ht="21.95" customHeight="1" x14ac:dyDescent="0.25">
      <c r="A25" s="273" t="s">
        <v>36</v>
      </c>
      <c r="B25" s="272">
        <f t="shared" ref="B25:L27" si="24">B16/B7</f>
        <v>6.2654848542489967</v>
      </c>
      <c r="C25" s="271">
        <f t="shared" si="24"/>
        <v>6.4560462042243847</v>
      </c>
      <c r="D25" s="271">
        <f t="shared" si="24"/>
        <v>6.5952788640868016</v>
      </c>
      <c r="E25" s="271">
        <f t="shared" ref="E25:G25" si="25">E16/E7</f>
        <v>6.5978985402664216</v>
      </c>
      <c r="F25" s="271">
        <f t="shared" si="25"/>
        <v>6.5158731540527972</v>
      </c>
      <c r="G25" s="271">
        <f t="shared" si="25"/>
        <v>6.7580608668459456</v>
      </c>
      <c r="H25" s="271">
        <f t="shared" ref="H25:J25" si="26">H16/H7</f>
        <v>6.9966106148194678</v>
      </c>
      <c r="I25" s="271">
        <f t="shared" si="26"/>
        <v>7.2331772392741724</v>
      </c>
      <c r="J25" s="271">
        <f t="shared" si="26"/>
        <v>8.0817463427802796</v>
      </c>
      <c r="K25" s="270">
        <f t="shared" si="24"/>
        <v>7.6501258748358811</v>
      </c>
      <c r="L25" s="269">
        <f t="shared" si="24"/>
        <v>8.1752153213030212</v>
      </c>
      <c r="N25" s="274">
        <f>(L25-K25)/K25</f>
        <v>6.8638013943581655E-2</v>
      </c>
    </row>
    <row r="26" spans="1:27" ht="21.95" customHeight="1" thickBot="1" x14ac:dyDescent="0.3">
      <c r="A26" s="273" t="s">
        <v>35</v>
      </c>
      <c r="B26" s="272">
        <f t="shared" si="24"/>
        <v>2.1054929034593952</v>
      </c>
      <c r="C26" s="271">
        <f t="shared" si="24"/>
        <v>2.1993873370347377</v>
      </c>
      <c r="D26" s="271">
        <f t="shared" si="24"/>
        <v>2.4032794086253029</v>
      </c>
      <c r="E26" s="271">
        <f t="shared" ref="E26:G26" si="27">E17/E8</f>
        <v>2.4510560716120424</v>
      </c>
      <c r="F26" s="271">
        <f t="shared" si="27"/>
        <v>2.4529781852904859</v>
      </c>
      <c r="G26" s="271">
        <f t="shared" si="27"/>
        <v>2.5734907582817903</v>
      </c>
      <c r="H26" s="271">
        <f t="shared" ref="H26:J26" si="28">H17/H8</f>
        <v>2.7143722533374719</v>
      </c>
      <c r="I26" s="271">
        <f t="shared" si="28"/>
        <v>2.8262325484234041</v>
      </c>
      <c r="J26" s="271">
        <f t="shared" si="28"/>
        <v>2.9403904224054265</v>
      </c>
      <c r="K26" s="270">
        <f t="shared" si="24"/>
        <v>2.740468786501927</v>
      </c>
      <c r="L26" s="269">
        <f t="shared" si="24"/>
        <v>2.7631549424310649</v>
      </c>
      <c r="N26" s="268">
        <f>(L26-K26)/K26</f>
        <v>8.2782026348475826E-3</v>
      </c>
    </row>
    <row r="27" spans="1:27" ht="21.95" customHeight="1" thickBot="1" x14ac:dyDescent="0.3">
      <c r="A27" s="267" t="s">
        <v>20</v>
      </c>
      <c r="B27" s="265">
        <f t="shared" si="24"/>
        <v>3.2971313478721176</v>
      </c>
      <c r="C27" s="266">
        <f t="shared" si="24"/>
        <v>3.4764431834769445</v>
      </c>
      <c r="D27" s="266">
        <f t="shared" si="24"/>
        <v>3.6948644296680007</v>
      </c>
      <c r="E27" s="266">
        <f t="shared" ref="E27:G27" si="29">E18/E9</f>
        <v>3.7801661091711316</v>
      </c>
      <c r="F27" s="266">
        <f t="shared" si="29"/>
        <v>3.2487726798229248</v>
      </c>
      <c r="G27" s="266">
        <f t="shared" si="29"/>
        <v>3.3256787457234953</v>
      </c>
      <c r="H27" s="266">
        <f t="shared" ref="H27:J27" si="30">H18/H9</f>
        <v>3.8871921863423284</v>
      </c>
      <c r="I27" s="266">
        <f t="shared" si="30"/>
        <v>4.091021257892967</v>
      </c>
      <c r="J27" s="266">
        <f t="shared" si="30"/>
        <v>4.6569109307012315</v>
      </c>
      <c r="K27" s="265">
        <f t="shared" si="24"/>
        <v>4.6344588525012531</v>
      </c>
      <c r="L27" s="264">
        <f t="shared" si="24"/>
        <v>4.904468960835243</v>
      </c>
      <c r="N27" s="263">
        <f>(L27-K27)/K27</f>
        <v>5.8261410215836383E-2</v>
      </c>
    </row>
    <row r="29" spans="1:27" ht="15.75" x14ac:dyDescent="0.25">
      <c r="A29" s="262" t="s">
        <v>38</v>
      </c>
    </row>
    <row r="30" spans="1:27" x14ac:dyDescent="0.25">
      <c r="J30" s="278"/>
    </row>
    <row r="31" spans="1:27" x14ac:dyDescent="0.25">
      <c r="J31" s="278"/>
    </row>
  </sheetData>
  <mergeCells count="56">
    <mergeCell ref="U5:U6"/>
    <mergeCell ref="E23:E24"/>
    <mergeCell ref="E14:E15"/>
    <mergeCell ref="F14:F15"/>
    <mergeCell ref="F23:F24"/>
    <mergeCell ref="H5:H6"/>
    <mergeCell ref="H14:H15"/>
    <mergeCell ref="H23:H24"/>
    <mergeCell ref="I5:I6"/>
    <mergeCell ref="I14:I15"/>
    <mergeCell ref="P5:P6"/>
    <mergeCell ref="Q5:Q6"/>
    <mergeCell ref="T5:T6"/>
    <mergeCell ref="T14:T15"/>
    <mergeCell ref="I23:I24"/>
    <mergeCell ref="Z14:AA14"/>
    <mergeCell ref="W14:X14"/>
    <mergeCell ref="O14:O15"/>
    <mergeCell ref="S14:S15"/>
    <mergeCell ref="P14:P15"/>
    <mergeCell ref="Q14:Q15"/>
    <mergeCell ref="R14:R15"/>
    <mergeCell ref="V14:V15"/>
    <mergeCell ref="U14:U15"/>
    <mergeCell ref="A5:A6"/>
    <mergeCell ref="Z5:AA5"/>
    <mergeCell ref="B5:B6"/>
    <mergeCell ref="C5:C6"/>
    <mergeCell ref="G5:G6"/>
    <mergeCell ref="N5:N6"/>
    <mergeCell ref="O5:O6"/>
    <mergeCell ref="S5:S6"/>
    <mergeCell ref="V5:V6"/>
    <mergeCell ref="D5:D6"/>
    <mergeCell ref="J5:J6"/>
    <mergeCell ref="E5:E6"/>
    <mergeCell ref="F5:F6"/>
    <mergeCell ref="R5:R6"/>
    <mergeCell ref="K5:L5"/>
    <mergeCell ref="W5:X5"/>
    <mergeCell ref="B14:B15"/>
    <mergeCell ref="C14:C15"/>
    <mergeCell ref="G14:G15"/>
    <mergeCell ref="N14:N15"/>
    <mergeCell ref="A23:A24"/>
    <mergeCell ref="A14:A15"/>
    <mergeCell ref="B23:B24"/>
    <mergeCell ref="C23:C24"/>
    <mergeCell ref="G23:G24"/>
    <mergeCell ref="K14:L14"/>
    <mergeCell ref="D14:D15"/>
    <mergeCell ref="D23:D24"/>
    <mergeCell ref="K23:L23"/>
    <mergeCell ref="N23:N24"/>
    <mergeCell ref="J23:J24"/>
    <mergeCell ref="J14:J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N25:N27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Z16:Z18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AA7:AA9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AA16:AA18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A31"/>
  <sheetViews>
    <sheetView showGridLines="0" topLeftCell="A10" workbookViewId="0">
      <selection activeCell="P20" sqref="P20"/>
    </sheetView>
  </sheetViews>
  <sheetFormatPr defaultRowHeight="15" x14ac:dyDescent="0.25"/>
  <cols>
    <col min="1" max="1" width="25.140625" bestFit="1" customWidth="1"/>
    <col min="2" max="12" width="11.7109375" customWidth="1"/>
    <col min="13" max="13" width="2.5703125" customWidth="1"/>
    <col min="14" max="24" width="10.7109375" customWidth="1"/>
    <col min="25" max="25" width="2.5703125" customWidth="1"/>
    <col min="26" max="27" width="10.5703125" customWidth="1"/>
    <col min="28" max="28" width="2.140625" customWidth="1"/>
    <col min="29" max="31" width="11.7109375" customWidth="1"/>
    <col min="37" max="37" width="2.140625" customWidth="1"/>
    <col min="41" max="41" width="11.42578125" customWidth="1"/>
  </cols>
  <sheetData>
    <row r="1" spans="1:27" x14ac:dyDescent="0.25">
      <c r="A1" s="1" t="s">
        <v>41</v>
      </c>
    </row>
    <row r="2" spans="1:27" x14ac:dyDescent="0.25">
      <c r="A2" s="1"/>
    </row>
    <row r="3" spans="1:27" x14ac:dyDescent="0.25">
      <c r="A3" s="1" t="s">
        <v>21</v>
      </c>
      <c r="N3" s="1" t="s">
        <v>23</v>
      </c>
      <c r="Z3" s="1" t="s">
        <v>94</v>
      </c>
    </row>
    <row r="4" spans="1:27" ht="15.75" thickBot="1" x14ac:dyDescent="0.3">
      <c r="V4" s="73"/>
      <c r="W4" s="171"/>
      <c r="X4" s="171"/>
    </row>
    <row r="5" spans="1:27" ht="20.25" customHeight="1" x14ac:dyDescent="0.25">
      <c r="A5" s="480" t="s">
        <v>40</v>
      </c>
      <c r="B5" s="482">
        <v>2016</v>
      </c>
      <c r="C5" s="484">
        <v>2017</v>
      </c>
      <c r="D5" s="484">
        <v>2018</v>
      </c>
      <c r="E5" s="486">
        <v>2019</v>
      </c>
      <c r="F5" s="486">
        <v>2020</v>
      </c>
      <c r="G5" s="488">
        <v>2021</v>
      </c>
      <c r="H5" s="490">
        <v>2022</v>
      </c>
      <c r="I5" s="490">
        <v>2023</v>
      </c>
      <c r="J5" s="503">
        <v>2024</v>
      </c>
      <c r="K5" s="496" t="s">
        <v>90</v>
      </c>
      <c r="L5" s="497"/>
      <c r="N5" s="501">
        <v>2016</v>
      </c>
      <c r="O5" s="484">
        <v>2017</v>
      </c>
      <c r="P5" s="484">
        <v>2018</v>
      </c>
      <c r="Q5" s="484">
        <v>2019</v>
      </c>
      <c r="R5" s="484">
        <v>2020</v>
      </c>
      <c r="S5" s="484">
        <v>2021</v>
      </c>
      <c r="T5" s="484">
        <v>2022</v>
      </c>
      <c r="U5" s="484">
        <v>2023</v>
      </c>
      <c r="V5" s="488">
        <v>2024</v>
      </c>
      <c r="W5" s="496" t="str">
        <f>K5</f>
        <v>janeiro - março</v>
      </c>
      <c r="X5" s="497"/>
      <c r="Z5" s="494" t="s">
        <v>91</v>
      </c>
      <c r="AA5" s="495"/>
    </row>
    <row r="6" spans="1:27" ht="20.25" customHeight="1" thickBot="1" x14ac:dyDescent="0.3">
      <c r="A6" s="481"/>
      <c r="B6" s="483"/>
      <c r="C6" s="485"/>
      <c r="D6" s="485"/>
      <c r="E6" s="487"/>
      <c r="F6" s="487"/>
      <c r="G6" s="489"/>
      <c r="H6" s="491"/>
      <c r="I6" s="491"/>
      <c r="J6" s="504"/>
      <c r="K6" s="166">
        <v>2024</v>
      </c>
      <c r="L6" s="168">
        <v>2025</v>
      </c>
      <c r="N6" s="502">
        <v>2016</v>
      </c>
      <c r="O6" s="485">
        <v>2017</v>
      </c>
      <c r="P6" s="498">
        <v>2018</v>
      </c>
      <c r="Q6" s="498"/>
      <c r="R6" s="498"/>
      <c r="S6" s="485"/>
      <c r="T6" s="485"/>
      <c r="U6" s="485"/>
      <c r="V6" s="489"/>
      <c r="W6" s="166">
        <f>K6</f>
        <v>2024</v>
      </c>
      <c r="X6" s="168">
        <f>L6</f>
        <v>2025</v>
      </c>
      <c r="Z6" s="91" t="s">
        <v>0</v>
      </c>
      <c r="AA6" s="75" t="s">
        <v>37</v>
      </c>
    </row>
    <row r="7" spans="1:27" ht="21.95" customHeight="1" x14ac:dyDescent="0.25">
      <c r="A7" s="24" t="s">
        <v>36</v>
      </c>
      <c r="B7" s="76">
        <v>25537692</v>
      </c>
      <c r="C7" s="11">
        <v>27705328</v>
      </c>
      <c r="D7" s="11">
        <v>29031670</v>
      </c>
      <c r="E7" s="35">
        <v>33762788</v>
      </c>
      <c r="F7" s="35">
        <v>17865066</v>
      </c>
      <c r="G7" s="12">
        <v>17612451</v>
      </c>
      <c r="H7" s="12">
        <v>27301479.388000034</v>
      </c>
      <c r="I7" s="12">
        <v>28234175.526999984</v>
      </c>
      <c r="J7" s="12">
        <v>36070564.008999974</v>
      </c>
      <c r="K7" s="2">
        <v>8118589.657000008</v>
      </c>
      <c r="L7" s="12">
        <v>8868580.0769999996</v>
      </c>
      <c r="N7" s="77">
        <f t="shared" ref="N7:U7" si="0">B7/B9</f>
        <v>0.23271684344599755</v>
      </c>
      <c r="O7" s="79">
        <f t="shared" si="0"/>
        <v>0.24656824321214252</v>
      </c>
      <c r="P7" s="79">
        <f t="shared" si="0"/>
        <v>0.25222148036092201</v>
      </c>
      <c r="Q7" s="79">
        <f t="shared" si="0"/>
        <v>0.27096717703566242</v>
      </c>
      <c r="R7" s="79">
        <f t="shared" si="0"/>
        <v>0.15893815222896746</v>
      </c>
      <c r="S7" s="79">
        <f t="shared" si="0"/>
        <v>0.14964701474085609</v>
      </c>
      <c r="T7" s="79">
        <f t="shared" si="0"/>
        <v>0.2186515685320066</v>
      </c>
      <c r="U7" s="79">
        <f t="shared" si="0"/>
        <v>0.22769495001415641</v>
      </c>
      <c r="V7" s="19">
        <f>J7/J9</f>
        <v>0.27649178863663321</v>
      </c>
      <c r="W7" s="172">
        <f>K7/K9</f>
        <v>0.34397923551518533</v>
      </c>
      <c r="X7" s="19">
        <f>L7/L9</f>
        <v>0.36511209328589062</v>
      </c>
      <c r="Z7" s="45">
        <f>(L7-K7)/K7</f>
        <v>9.2379397369016555E-2</v>
      </c>
      <c r="AA7" s="81">
        <f>(X7-W7)*100</f>
        <v>2.1132857770705282</v>
      </c>
    </row>
    <row r="8" spans="1:27" ht="21.95" customHeight="1" thickBot="1" x14ac:dyDescent="0.3">
      <c r="A8" s="24" t="s">
        <v>35</v>
      </c>
      <c r="B8" s="76">
        <v>84199496</v>
      </c>
      <c r="C8" s="11">
        <v>84658404</v>
      </c>
      <c r="D8" s="11">
        <v>86072206</v>
      </c>
      <c r="E8" s="35">
        <v>90838237</v>
      </c>
      <c r="F8" s="35">
        <v>94537562</v>
      </c>
      <c r="G8" s="43">
        <v>100080849</v>
      </c>
      <c r="H8" s="43">
        <v>97561468.411999837</v>
      </c>
      <c r="I8" s="43">
        <v>95765832.049999818</v>
      </c>
      <c r="J8" s="43">
        <v>94387429.651000097</v>
      </c>
      <c r="K8" s="2">
        <v>15483386.331000011</v>
      </c>
      <c r="L8" s="12">
        <v>15421440.001999991</v>
      </c>
      <c r="N8" s="77">
        <f t="shared" ref="N8:U8" si="1">B8/B9</f>
        <v>0.76728315655400248</v>
      </c>
      <c r="O8" s="80">
        <f t="shared" si="1"/>
        <v>0.75343175678785745</v>
      </c>
      <c r="P8" s="80">
        <f t="shared" si="1"/>
        <v>0.74777851963907804</v>
      </c>
      <c r="Q8" s="80">
        <f t="shared" si="1"/>
        <v>0.72903282296433758</v>
      </c>
      <c r="R8" s="80">
        <f t="shared" si="1"/>
        <v>0.84106184777103254</v>
      </c>
      <c r="S8" s="80">
        <f t="shared" si="1"/>
        <v>0.85035298525914393</v>
      </c>
      <c r="T8" s="80">
        <f t="shared" si="1"/>
        <v>0.78134843146799349</v>
      </c>
      <c r="U8" s="80">
        <f t="shared" si="1"/>
        <v>0.77230504998584359</v>
      </c>
      <c r="V8" s="94">
        <f>J8/J9</f>
        <v>0.72350821136336685</v>
      </c>
      <c r="W8" s="172">
        <f>K8/K9</f>
        <v>0.65602076448481461</v>
      </c>
      <c r="X8" s="19">
        <f>L8/L9</f>
        <v>0.63488790671410944</v>
      </c>
      <c r="Z8" s="92">
        <f t="shared" ref="Z8:Z9" si="2">(L8-K8)/K8</f>
        <v>-4.0008256382516759E-3</v>
      </c>
      <c r="AA8" s="82">
        <f t="shared" ref="AA8:AA9" si="3">(X8-W8)*100</f>
        <v>-2.1132857770705171</v>
      </c>
    </row>
    <row r="9" spans="1:27" ht="21.95" customHeight="1" thickBot="1" x14ac:dyDescent="0.3">
      <c r="A9" s="74" t="s">
        <v>20</v>
      </c>
      <c r="B9" s="83">
        <f>B7+B8</f>
        <v>109737188</v>
      </c>
      <c r="C9" s="84">
        <f t="shared" ref="C9:J9" si="4">C7+C8</f>
        <v>112363732</v>
      </c>
      <c r="D9" s="84">
        <f t="shared" si="4"/>
        <v>115103876</v>
      </c>
      <c r="E9" s="84">
        <f t="shared" si="4"/>
        <v>124601025</v>
      </c>
      <c r="F9" s="84">
        <f t="shared" si="4"/>
        <v>112402628</v>
      </c>
      <c r="G9" s="84">
        <f t="shared" si="4"/>
        <v>117693300</v>
      </c>
      <c r="H9" s="84">
        <f t="shared" si="4"/>
        <v>124862947.79999986</v>
      </c>
      <c r="I9" s="84">
        <f t="shared" si="4"/>
        <v>124000007.5769998</v>
      </c>
      <c r="J9" s="84">
        <f t="shared" si="4"/>
        <v>130457993.66000007</v>
      </c>
      <c r="K9" s="190">
        <v>23601975.98800002</v>
      </c>
      <c r="L9" s="84">
        <v>24290020.078999989</v>
      </c>
      <c r="N9" s="89">
        <f>N7+N8</f>
        <v>1</v>
      </c>
      <c r="O9" s="85">
        <f t="shared" ref="O9" si="5">O7+O8</f>
        <v>1</v>
      </c>
      <c r="P9" s="85">
        <f t="shared" ref="P9:X9" si="6">P7+P8</f>
        <v>1</v>
      </c>
      <c r="Q9" s="85">
        <f t="shared" si="6"/>
        <v>1</v>
      </c>
      <c r="R9" s="85">
        <f t="shared" ref="R9" si="7">R7+R8</f>
        <v>1</v>
      </c>
      <c r="S9" s="85">
        <f t="shared" si="6"/>
        <v>1</v>
      </c>
      <c r="T9" s="85">
        <f t="shared" ref="T9:U9" si="8">T7+T8</f>
        <v>1</v>
      </c>
      <c r="U9" s="85">
        <f t="shared" si="8"/>
        <v>1</v>
      </c>
      <c r="V9" s="174">
        <f t="shared" si="6"/>
        <v>1</v>
      </c>
      <c r="W9" s="176">
        <f t="shared" si="6"/>
        <v>1</v>
      </c>
      <c r="X9" s="177">
        <f t="shared" si="6"/>
        <v>1</v>
      </c>
      <c r="Z9" s="93">
        <f t="shared" si="2"/>
        <v>2.9151969790571407E-2</v>
      </c>
      <c r="AA9" s="86">
        <f t="shared" si="3"/>
        <v>0</v>
      </c>
    </row>
    <row r="12" spans="1:27" x14ac:dyDescent="0.25">
      <c r="A12" s="1" t="s">
        <v>22</v>
      </c>
      <c r="N12" s="1" t="s">
        <v>24</v>
      </c>
      <c r="Z12" s="1" t="str">
        <f>Z3</f>
        <v>VARIAÇÃO (JAN.-MAR)</v>
      </c>
    </row>
    <row r="13" spans="1:27" ht="15.75" thickBot="1" x14ac:dyDescent="0.3"/>
    <row r="14" spans="1:27" ht="20.25" customHeight="1" x14ac:dyDescent="0.25">
      <c r="A14" s="480" t="s">
        <v>40</v>
      </c>
      <c r="B14" s="482">
        <v>2016</v>
      </c>
      <c r="C14" s="484">
        <v>2017</v>
      </c>
      <c r="D14" s="484">
        <v>2018</v>
      </c>
      <c r="E14" s="484">
        <v>2019</v>
      </c>
      <c r="F14" s="484">
        <v>2020</v>
      </c>
      <c r="G14" s="488">
        <v>2021</v>
      </c>
      <c r="H14" s="492">
        <v>2022</v>
      </c>
      <c r="I14" s="490">
        <v>2023</v>
      </c>
      <c r="J14" s="503">
        <v>2024</v>
      </c>
      <c r="K14" s="496" t="str">
        <f>K5</f>
        <v>janeiro - março</v>
      </c>
      <c r="L14" s="497"/>
      <c r="N14" s="501">
        <v>2016</v>
      </c>
      <c r="O14" s="484">
        <v>2017</v>
      </c>
      <c r="P14" s="484">
        <v>2018</v>
      </c>
      <c r="Q14" s="484">
        <v>2019</v>
      </c>
      <c r="R14" s="484">
        <v>2020</v>
      </c>
      <c r="S14" s="484">
        <v>2021</v>
      </c>
      <c r="T14" s="484">
        <v>2022</v>
      </c>
      <c r="U14" s="484">
        <v>2023</v>
      </c>
      <c r="V14" s="488">
        <v>2024</v>
      </c>
      <c r="W14" s="496" t="str">
        <f>K5</f>
        <v>janeiro - março</v>
      </c>
      <c r="X14" s="497"/>
      <c r="Z14" s="494" t="s">
        <v>91</v>
      </c>
      <c r="AA14" s="495"/>
    </row>
    <row r="15" spans="1:27" ht="20.25" customHeight="1" thickBot="1" x14ac:dyDescent="0.3">
      <c r="A15" s="481"/>
      <c r="B15" s="483"/>
      <c r="C15" s="485"/>
      <c r="D15" s="485"/>
      <c r="E15" s="485"/>
      <c r="F15" s="485"/>
      <c r="G15" s="489"/>
      <c r="H15" s="493"/>
      <c r="I15" s="491"/>
      <c r="J15" s="504"/>
      <c r="K15" s="166">
        <v>2024</v>
      </c>
      <c r="L15" s="168">
        <v>2025</v>
      </c>
      <c r="N15" s="502">
        <v>2016</v>
      </c>
      <c r="O15" s="485">
        <v>2017</v>
      </c>
      <c r="P15" s="485">
        <v>2018</v>
      </c>
      <c r="Q15" s="485"/>
      <c r="R15" s="485"/>
      <c r="S15" s="485"/>
      <c r="T15" s="485"/>
      <c r="U15" s="485"/>
      <c r="V15" s="489"/>
      <c r="W15" s="166">
        <v>2024</v>
      </c>
      <c r="X15" s="168">
        <v>2025</v>
      </c>
      <c r="Z15" s="91" t="s">
        <v>1</v>
      </c>
      <c r="AA15" s="75" t="s">
        <v>37</v>
      </c>
    </row>
    <row r="16" spans="1:27" ht="21.95" customHeight="1" x14ac:dyDescent="0.25">
      <c r="A16" s="24" t="s">
        <v>36</v>
      </c>
      <c r="B16" s="76">
        <v>251533440</v>
      </c>
      <c r="C16" s="11">
        <v>288451381</v>
      </c>
      <c r="D16" s="11">
        <v>313935903</v>
      </c>
      <c r="E16" s="35">
        <v>351270523</v>
      </c>
      <c r="F16" s="35">
        <v>187039709</v>
      </c>
      <c r="G16" s="12">
        <v>187635137</v>
      </c>
      <c r="H16" s="12">
        <v>310192923.54499942</v>
      </c>
      <c r="I16" s="12">
        <v>342401188.91100055</v>
      </c>
      <c r="J16" s="12">
        <v>490919302.92600095</v>
      </c>
      <c r="K16" s="2">
        <v>104091021.62699986</v>
      </c>
      <c r="L16" s="12">
        <v>118841937.398</v>
      </c>
      <c r="N16" s="77">
        <f t="shared" ref="N16:V16" si="9">B16/B18</f>
        <v>0.4818555329437525</v>
      </c>
      <c r="O16" s="79">
        <f t="shared" si="9"/>
        <v>0.49928544278146808</v>
      </c>
      <c r="P16" s="18">
        <f t="shared" si="9"/>
        <v>0.50362194392127435</v>
      </c>
      <c r="Q16" s="18">
        <f t="shared" si="9"/>
        <v>0.51390179005711611</v>
      </c>
      <c r="R16" s="18">
        <f t="shared" si="9"/>
        <v>0.34665918340814211</v>
      </c>
      <c r="S16" s="18">
        <f t="shared" si="9"/>
        <v>0.32355607042148976</v>
      </c>
      <c r="T16" s="18">
        <f t="shared" si="9"/>
        <v>0.43506484448525073</v>
      </c>
      <c r="U16" s="18">
        <f t="shared" si="9"/>
        <v>0.45377462502151</v>
      </c>
      <c r="V16" s="18">
        <f t="shared" si="9"/>
        <v>0.5393139988329142</v>
      </c>
      <c r="W16" s="172">
        <f>K16/K18</f>
        <v>0.60734766325975553</v>
      </c>
      <c r="X16" s="19">
        <f>L16/L18</f>
        <v>0.63860508974695029</v>
      </c>
      <c r="Z16" s="45">
        <f>(L16-K16)/K16</f>
        <v>0.14171170135939901</v>
      </c>
      <c r="AA16" s="81">
        <f>(X16-W16)*100</f>
        <v>3.1257426487194762</v>
      </c>
    </row>
    <row r="17" spans="1:27" ht="21.95" customHeight="1" thickBot="1" x14ac:dyDescent="0.3">
      <c r="A17" s="24" t="s">
        <v>35</v>
      </c>
      <c r="B17" s="76">
        <v>270476629</v>
      </c>
      <c r="C17" s="11">
        <v>289277021</v>
      </c>
      <c r="D17" s="11">
        <v>309420380</v>
      </c>
      <c r="E17" s="35">
        <v>332265767</v>
      </c>
      <c r="F17" s="35">
        <v>352509560</v>
      </c>
      <c r="G17" s="43">
        <v>392280229</v>
      </c>
      <c r="H17" s="43">
        <v>402787974.53699988</v>
      </c>
      <c r="I17" s="43">
        <v>412161032.13600034</v>
      </c>
      <c r="J17" s="43">
        <v>419346894.48100066</v>
      </c>
      <c r="K17" s="2">
        <v>67295200.669999972</v>
      </c>
      <c r="L17" s="12">
        <v>67254195.103999913</v>
      </c>
      <c r="N17" s="77">
        <f t="shared" ref="N17:V17" si="10">B17/B18</f>
        <v>0.5181444670562475</v>
      </c>
      <c r="O17" s="80">
        <f t="shared" si="10"/>
        <v>0.50071455721853186</v>
      </c>
      <c r="P17" s="80">
        <f t="shared" si="10"/>
        <v>0.4963780560787257</v>
      </c>
      <c r="Q17" s="80">
        <f t="shared" si="10"/>
        <v>0.48609820994288394</v>
      </c>
      <c r="R17" s="80">
        <f t="shared" si="10"/>
        <v>0.65334081659185794</v>
      </c>
      <c r="S17" s="80">
        <f t="shared" si="10"/>
        <v>0.67644392957851029</v>
      </c>
      <c r="T17" s="80">
        <f t="shared" si="10"/>
        <v>0.56493515551474927</v>
      </c>
      <c r="U17" s="80">
        <f t="shared" si="10"/>
        <v>0.54622537497849</v>
      </c>
      <c r="V17" s="80">
        <f t="shared" si="10"/>
        <v>0.46068600116708575</v>
      </c>
      <c r="W17" s="172">
        <f>K17/K18</f>
        <v>0.39265233674024452</v>
      </c>
      <c r="X17" s="19">
        <f>L17/L18</f>
        <v>0.36139491025304976</v>
      </c>
      <c r="Z17" s="92">
        <f t="shared" ref="Z17:Z18" si="11">(L17-K17)/K17</f>
        <v>-6.0933863918678267E-4</v>
      </c>
      <c r="AA17" s="82">
        <f t="shared" ref="AA17:AA18" si="12">(X17-W17)*100</f>
        <v>-3.1257426487194762</v>
      </c>
    </row>
    <row r="18" spans="1:27" ht="21.95" customHeight="1" thickBot="1" x14ac:dyDescent="0.3">
      <c r="A18" s="74" t="s">
        <v>20</v>
      </c>
      <c r="B18" s="83">
        <f t="shared" ref="B18:J18" si="13">B16+B17</f>
        <v>522010069</v>
      </c>
      <c r="C18" s="84">
        <f t="shared" si="13"/>
        <v>577728402</v>
      </c>
      <c r="D18" s="84">
        <f t="shared" si="13"/>
        <v>623356283</v>
      </c>
      <c r="E18" s="84">
        <f t="shared" si="13"/>
        <v>683536290</v>
      </c>
      <c r="F18" s="84">
        <f t="shared" si="13"/>
        <v>539549269</v>
      </c>
      <c r="G18" s="84">
        <f t="shared" si="13"/>
        <v>579915366</v>
      </c>
      <c r="H18" s="84">
        <f t="shared" si="13"/>
        <v>712980898.0819993</v>
      </c>
      <c r="I18" s="84">
        <f t="shared" si="13"/>
        <v>754562221.04700089</v>
      </c>
      <c r="J18" s="84">
        <f t="shared" si="13"/>
        <v>910266197.40700161</v>
      </c>
      <c r="K18" s="84">
        <v>171386222.29699981</v>
      </c>
      <c r="L18" s="84">
        <v>186096132.50199991</v>
      </c>
      <c r="N18" s="89">
        <f>N16+N17</f>
        <v>1</v>
      </c>
      <c r="O18" s="85">
        <f t="shared" ref="O18" si="14">O16+O17</f>
        <v>1</v>
      </c>
      <c r="P18" s="88">
        <f>P16+P17</f>
        <v>1</v>
      </c>
      <c r="Q18" s="88">
        <f>Q16+Q17</f>
        <v>1</v>
      </c>
      <c r="R18" s="88">
        <f t="shared" ref="R18:S18" si="15">R16+R17</f>
        <v>1</v>
      </c>
      <c r="S18" s="88">
        <f t="shared" si="15"/>
        <v>1</v>
      </c>
      <c r="T18" s="88">
        <f t="shared" ref="T18:U18" si="16">T16+T17</f>
        <v>1</v>
      </c>
      <c r="U18" s="88">
        <f t="shared" si="16"/>
        <v>1</v>
      </c>
      <c r="V18" s="88">
        <f t="shared" ref="V18" si="17">V16+V17</f>
        <v>1</v>
      </c>
      <c r="W18" s="176">
        <f>W16+W17</f>
        <v>1</v>
      </c>
      <c r="X18" s="177">
        <f>X16+X17</f>
        <v>1</v>
      </c>
      <c r="Z18" s="93">
        <f t="shared" si="11"/>
        <v>8.5829012436652585E-2</v>
      </c>
      <c r="AA18" s="86">
        <f t="shared" si="12"/>
        <v>0</v>
      </c>
    </row>
    <row r="21" spans="1:27" x14ac:dyDescent="0.25">
      <c r="A21" s="1" t="s">
        <v>26</v>
      </c>
      <c r="N21" s="1" t="str">
        <f>Z3</f>
        <v>VARIAÇÃO (JAN.-MAR)</v>
      </c>
    </row>
    <row r="22" spans="1:27" ht="15.75" thickBot="1" x14ac:dyDescent="0.3"/>
    <row r="23" spans="1:27" ht="20.25" customHeight="1" x14ac:dyDescent="0.25">
      <c r="A23" s="480" t="s">
        <v>40</v>
      </c>
      <c r="B23" s="482">
        <v>2016</v>
      </c>
      <c r="C23" s="484">
        <v>2017</v>
      </c>
      <c r="D23" s="484">
        <v>2018</v>
      </c>
      <c r="E23" s="484">
        <v>2019</v>
      </c>
      <c r="F23" s="484">
        <v>2020</v>
      </c>
      <c r="G23" s="484">
        <v>2021</v>
      </c>
      <c r="H23" s="484">
        <v>2022</v>
      </c>
      <c r="I23" s="484">
        <v>2023</v>
      </c>
      <c r="J23" s="488">
        <v>2024</v>
      </c>
      <c r="K23" s="496" t="str">
        <f>K5</f>
        <v>janeiro - março</v>
      </c>
      <c r="L23" s="497"/>
      <c r="N23" s="499" t="s">
        <v>93</v>
      </c>
    </row>
    <row r="24" spans="1:27" ht="20.25" customHeight="1" thickBot="1" x14ac:dyDescent="0.3">
      <c r="A24" s="481"/>
      <c r="B24" s="483"/>
      <c r="C24" s="485"/>
      <c r="D24" s="485"/>
      <c r="E24" s="485"/>
      <c r="F24" s="485"/>
      <c r="G24" s="485"/>
      <c r="H24" s="485"/>
      <c r="I24" s="485"/>
      <c r="J24" s="489"/>
      <c r="K24" s="166">
        <v>2024</v>
      </c>
      <c r="L24" s="168">
        <v>2025</v>
      </c>
      <c r="N24" s="500"/>
    </row>
    <row r="25" spans="1:27" ht="21.95" customHeight="1" x14ac:dyDescent="0.25">
      <c r="A25" s="24" t="s">
        <v>36</v>
      </c>
      <c r="B25" s="156">
        <f>B16/B7</f>
        <v>9.8494977541431705</v>
      </c>
      <c r="C25" s="116">
        <f t="shared" ref="C25:D25" si="18">C16/C7</f>
        <v>10.411404658338641</v>
      </c>
      <c r="D25" s="165">
        <f t="shared" si="18"/>
        <v>10.813566804803168</v>
      </c>
      <c r="E25" s="165">
        <f t="shared" ref="E25:G25" si="19">E16/E7</f>
        <v>10.404073354368721</v>
      </c>
      <c r="F25" s="165">
        <f t="shared" si="19"/>
        <v>10.46957839394492</v>
      </c>
      <c r="G25" s="165">
        <f t="shared" si="19"/>
        <v>10.653550547848225</v>
      </c>
      <c r="H25" s="165">
        <f t="shared" ref="H25" si="20">H16/H7</f>
        <v>11.361762457507712</v>
      </c>
      <c r="I25" s="165">
        <f t="shared" ref="I25:J25" si="21">I16/I7</f>
        <v>12.127189213779827</v>
      </c>
      <c r="J25" s="165">
        <f t="shared" si="21"/>
        <v>13.609970246196083</v>
      </c>
      <c r="K25" s="119">
        <f t="shared" ref="K25:L25" si="22">K16/K7</f>
        <v>12.821318236875111</v>
      </c>
      <c r="L25" s="118">
        <f t="shared" si="22"/>
        <v>13.40033425488345</v>
      </c>
      <c r="N25" s="42">
        <f>(L25-K25)/K25</f>
        <v>4.5160412315719906E-2</v>
      </c>
    </row>
    <row r="26" spans="1:27" ht="21.95" customHeight="1" thickBot="1" x14ac:dyDescent="0.3">
      <c r="A26" s="24" t="s">
        <v>35</v>
      </c>
      <c r="B26" s="156">
        <f t="shared" ref="B26:D27" si="23">B17/B8</f>
        <v>3.2123307365165226</v>
      </c>
      <c r="C26" s="116">
        <f t="shared" si="23"/>
        <v>3.4169911944004991</v>
      </c>
      <c r="D26" s="165">
        <f t="shared" si="23"/>
        <v>3.5948931063762908</v>
      </c>
      <c r="E26" s="165">
        <f t="shared" ref="E26:G26" si="24">E17/E8</f>
        <v>3.6577742806699343</v>
      </c>
      <c r="F26" s="165">
        <f t="shared" si="24"/>
        <v>3.7287777740661432</v>
      </c>
      <c r="G26" s="165">
        <f t="shared" si="24"/>
        <v>3.9196333056686998</v>
      </c>
      <c r="H26" s="165">
        <f t="shared" ref="H26" si="25">H17/H8</f>
        <v>4.1285558847478141</v>
      </c>
      <c r="I26" s="165">
        <f t="shared" ref="I26:J26" si="26">I17/I8</f>
        <v>4.3038422296671426</v>
      </c>
      <c r="J26" s="165">
        <f t="shared" si="26"/>
        <v>4.4428256604883343</v>
      </c>
      <c r="K26" s="119">
        <f t="shared" ref="K26:L26" si="27">K17/K8</f>
        <v>4.3462844129429943</v>
      </c>
      <c r="L26" s="118">
        <f t="shared" si="27"/>
        <v>4.3610839905532677</v>
      </c>
      <c r="N26" s="95">
        <f>(L26-K26)/K26</f>
        <v>3.4051102514600917E-3</v>
      </c>
    </row>
    <row r="27" spans="1:27" ht="21.95" customHeight="1" thickBot="1" x14ac:dyDescent="0.3">
      <c r="A27" s="74" t="s">
        <v>20</v>
      </c>
      <c r="B27" s="157">
        <f t="shared" si="23"/>
        <v>4.7569112942824816</v>
      </c>
      <c r="C27" s="158">
        <f t="shared" si="23"/>
        <v>5.1415914345030833</v>
      </c>
      <c r="D27" s="158">
        <f t="shared" si="23"/>
        <v>5.4155976728359692</v>
      </c>
      <c r="E27" s="158">
        <f t="shared" ref="E27:G27" si="28">E18/E9</f>
        <v>5.4857998961083991</v>
      </c>
      <c r="F27" s="158">
        <f t="shared" si="28"/>
        <v>4.8001481691335544</v>
      </c>
      <c r="G27" s="158">
        <f t="shared" si="28"/>
        <v>4.927343918472844</v>
      </c>
      <c r="H27" s="158">
        <f t="shared" ref="H27" si="29">H18/H9</f>
        <v>5.7101078473977855</v>
      </c>
      <c r="I27" s="158">
        <f t="shared" ref="I27:J27" si="30">I18/I9</f>
        <v>6.0851788301580818</v>
      </c>
      <c r="J27" s="158">
        <f t="shared" si="30"/>
        <v>6.9774658636812976</v>
      </c>
      <c r="K27" s="257">
        <f t="shared" ref="K27:L27" si="31">K18/K9</f>
        <v>7.2615200686645007</v>
      </c>
      <c r="L27" s="187">
        <f t="shared" si="31"/>
        <v>7.6614235762979011</v>
      </c>
      <c r="N27" s="98">
        <f>(L27-K27)/K27</f>
        <v>5.507159711078901E-2</v>
      </c>
    </row>
    <row r="29" spans="1:27" ht="15.75" x14ac:dyDescent="0.25">
      <c r="A29" s="99" t="s">
        <v>38</v>
      </c>
      <c r="J29" s="172"/>
    </row>
    <row r="30" spans="1:27" x14ac:dyDescent="0.25">
      <c r="J30" s="172"/>
    </row>
    <row r="31" spans="1:27" x14ac:dyDescent="0.25">
      <c r="J31" s="172"/>
    </row>
  </sheetData>
  <mergeCells count="56">
    <mergeCell ref="N23:N24"/>
    <mergeCell ref="J23:J24"/>
    <mergeCell ref="I5:I6"/>
    <mergeCell ref="I14:I15"/>
    <mergeCell ref="U5:U6"/>
    <mergeCell ref="U14:U15"/>
    <mergeCell ref="I23:I24"/>
    <mergeCell ref="N5:N6"/>
    <mergeCell ref="T5:T6"/>
    <mergeCell ref="T14:T15"/>
    <mergeCell ref="K23:L23"/>
    <mergeCell ref="N14:N15"/>
    <mergeCell ref="J14:J15"/>
    <mergeCell ref="K14:L14"/>
    <mergeCell ref="S5:S6"/>
    <mergeCell ref="J5:J6"/>
    <mergeCell ref="K5:L5"/>
    <mergeCell ref="R5:R6"/>
    <mergeCell ref="R14:R15"/>
    <mergeCell ref="O14:O15"/>
    <mergeCell ref="P14:P15"/>
    <mergeCell ref="O5:O6"/>
    <mergeCell ref="P5:P6"/>
    <mergeCell ref="Q5:Q6"/>
    <mergeCell ref="Q14:Q15"/>
    <mergeCell ref="S14:S15"/>
    <mergeCell ref="Z5:AA5"/>
    <mergeCell ref="Z14:AA14"/>
    <mergeCell ref="V5:V6"/>
    <mergeCell ref="V14:V15"/>
    <mergeCell ref="W5:X5"/>
    <mergeCell ref="W14:X14"/>
    <mergeCell ref="E23:E24"/>
    <mergeCell ref="E5:E6"/>
    <mergeCell ref="G5:G6"/>
    <mergeCell ref="F5:F6"/>
    <mergeCell ref="H5:H6"/>
    <mergeCell ref="F23:F24"/>
    <mergeCell ref="F14:F15"/>
    <mergeCell ref="E14:E15"/>
    <mergeCell ref="G14:G15"/>
    <mergeCell ref="G23:G24"/>
    <mergeCell ref="H14:H15"/>
    <mergeCell ref="H23:H24"/>
    <mergeCell ref="A5:A6"/>
    <mergeCell ref="B5:B6"/>
    <mergeCell ref="C5:C6"/>
    <mergeCell ref="D5:D6"/>
    <mergeCell ref="A23:A24"/>
    <mergeCell ref="B23:B24"/>
    <mergeCell ref="C23:C24"/>
    <mergeCell ref="D23:D24"/>
    <mergeCell ref="A14:A15"/>
    <mergeCell ref="B14:B15"/>
    <mergeCell ref="C14:C15"/>
    <mergeCell ref="D14:D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N25:N27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Z16:Z18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AA7:AA9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AA16:AA18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A33"/>
  <sheetViews>
    <sheetView showGridLines="0" topLeftCell="J16" workbookViewId="0">
      <selection activeCell="J16" sqref="H16:J17"/>
    </sheetView>
  </sheetViews>
  <sheetFormatPr defaultRowHeight="15" x14ac:dyDescent="0.25"/>
  <cols>
    <col min="1" max="1" width="25.140625" bestFit="1" customWidth="1"/>
    <col min="2" max="12" width="11.7109375" customWidth="1"/>
    <col min="13" max="13" width="2.5703125" customWidth="1"/>
    <col min="14" max="24" width="10.7109375" customWidth="1"/>
    <col min="25" max="25" width="2.5703125" customWidth="1"/>
    <col min="26" max="27" width="10.5703125" customWidth="1"/>
    <col min="28" max="28" width="2.140625" customWidth="1"/>
    <col min="29" max="31" width="11.7109375" customWidth="1"/>
    <col min="37" max="37" width="2.140625" customWidth="1"/>
    <col min="41" max="41" width="11.42578125" customWidth="1"/>
  </cols>
  <sheetData>
    <row r="1" spans="1:27" x14ac:dyDescent="0.25">
      <c r="A1" s="1" t="s">
        <v>44</v>
      </c>
    </row>
    <row r="2" spans="1:27" x14ac:dyDescent="0.25">
      <c r="A2" s="1"/>
    </row>
    <row r="3" spans="1:27" x14ac:dyDescent="0.25">
      <c r="A3" s="1" t="s">
        <v>21</v>
      </c>
      <c r="N3" s="1" t="s">
        <v>23</v>
      </c>
      <c r="Z3" s="1" t="str">
        <f>'2'!Z3</f>
        <v>VARIAÇÃO (JAN-MAR)</v>
      </c>
    </row>
    <row r="4" spans="1:27" ht="15.75" thickBot="1" x14ac:dyDescent="0.3">
      <c r="V4" s="73"/>
      <c r="W4" s="171"/>
      <c r="X4" s="171"/>
    </row>
    <row r="5" spans="1:27" ht="20.25" customHeight="1" x14ac:dyDescent="0.25">
      <c r="A5" s="480" t="s">
        <v>42</v>
      </c>
      <c r="B5" s="482">
        <v>2016</v>
      </c>
      <c r="C5" s="484">
        <v>2017</v>
      </c>
      <c r="D5" s="484">
        <v>2018</v>
      </c>
      <c r="E5" s="484">
        <v>2019</v>
      </c>
      <c r="F5" s="484">
        <v>2020</v>
      </c>
      <c r="G5" s="505">
        <v>2021</v>
      </c>
      <c r="H5" s="486">
        <v>2022</v>
      </c>
      <c r="I5" s="486">
        <v>2023</v>
      </c>
      <c r="J5" s="503">
        <v>2024</v>
      </c>
      <c r="K5" s="496" t="s">
        <v>90</v>
      </c>
      <c r="L5" s="497"/>
      <c r="N5" s="501">
        <v>2016</v>
      </c>
      <c r="O5" s="484">
        <v>2017</v>
      </c>
      <c r="P5" s="484">
        <v>2018</v>
      </c>
      <c r="Q5" s="484">
        <v>2019</v>
      </c>
      <c r="R5" s="484">
        <v>2020</v>
      </c>
      <c r="S5" s="484">
        <v>2021</v>
      </c>
      <c r="T5" s="484">
        <v>2022</v>
      </c>
      <c r="U5" s="484">
        <v>2023</v>
      </c>
      <c r="V5" s="488">
        <v>2024</v>
      </c>
      <c r="W5" s="496" t="str">
        <f>K5</f>
        <v>janeiro - março</v>
      </c>
      <c r="X5" s="497"/>
      <c r="Z5" s="494" t="s">
        <v>91</v>
      </c>
      <c r="AA5" s="495"/>
    </row>
    <row r="6" spans="1:27" ht="20.25" customHeight="1" thickBot="1" x14ac:dyDescent="0.3">
      <c r="A6" s="481"/>
      <c r="B6" s="483"/>
      <c r="C6" s="485"/>
      <c r="D6" s="485"/>
      <c r="E6" s="485"/>
      <c r="F6" s="485"/>
      <c r="G6" s="506"/>
      <c r="H6" s="487"/>
      <c r="I6" s="487"/>
      <c r="J6" s="504"/>
      <c r="K6" s="166">
        <v>2024</v>
      </c>
      <c r="L6" s="168">
        <v>2025</v>
      </c>
      <c r="N6" s="502">
        <v>2016</v>
      </c>
      <c r="O6" s="485">
        <v>2017</v>
      </c>
      <c r="P6" s="498">
        <v>2018</v>
      </c>
      <c r="Q6" s="498"/>
      <c r="R6" s="498"/>
      <c r="S6" s="485"/>
      <c r="T6" s="485"/>
      <c r="U6" s="485"/>
      <c r="V6" s="489"/>
      <c r="W6" s="166">
        <v>2024</v>
      </c>
      <c r="X6" s="168">
        <v>2025</v>
      </c>
      <c r="Z6" s="91" t="s">
        <v>0</v>
      </c>
      <c r="AA6" s="75" t="s">
        <v>37</v>
      </c>
    </row>
    <row r="7" spans="1:27" ht="21.95" customHeight="1" x14ac:dyDescent="0.25">
      <c r="A7" s="24" t="s">
        <v>36</v>
      </c>
      <c r="B7" s="76">
        <v>48051990</v>
      </c>
      <c r="C7" s="11">
        <v>52503615</v>
      </c>
      <c r="D7" s="2">
        <v>52337646</v>
      </c>
      <c r="E7" s="35">
        <v>55432735</v>
      </c>
      <c r="F7" s="35">
        <v>31472545</v>
      </c>
      <c r="G7" s="2">
        <v>28211839</v>
      </c>
      <c r="H7" s="11">
        <v>49732895.607000001</v>
      </c>
      <c r="I7" s="11">
        <v>52437162.853</v>
      </c>
      <c r="J7" s="12">
        <v>59996817.86899998</v>
      </c>
      <c r="K7" s="2">
        <v>13826775.598000005</v>
      </c>
      <c r="L7" s="12">
        <v>13725095.776000001</v>
      </c>
      <c r="N7" s="77">
        <f t="shared" ref="N7:T7" si="0">B7/B9</f>
        <v>0.32652158243079221</v>
      </c>
      <c r="O7" s="79">
        <f t="shared" si="0"/>
        <v>0.33866384265840116</v>
      </c>
      <c r="P7" s="79">
        <f t="shared" si="0"/>
        <v>0.35128215295789383</v>
      </c>
      <c r="Q7" s="79">
        <f t="shared" si="0"/>
        <v>0.36067818128681806</v>
      </c>
      <c r="R7" s="79">
        <f t="shared" si="0"/>
        <v>0.225628325866813</v>
      </c>
      <c r="S7" s="79">
        <f t="shared" si="0"/>
        <v>0.20557131612926036</v>
      </c>
      <c r="T7" s="79">
        <f t="shared" si="0"/>
        <v>0.31797007355551204</v>
      </c>
      <c r="U7" s="79">
        <f t="shared" ref="U7" si="1">I7/I9</f>
        <v>0.33381228998726215</v>
      </c>
      <c r="V7" s="376">
        <f t="shared" ref="V7" si="2">J7/J9</f>
        <v>0.38145309833816593</v>
      </c>
      <c r="W7" s="172">
        <f>K7/K9</f>
        <v>0.41540000070848959</v>
      </c>
      <c r="X7" s="19">
        <f>L7/L9</f>
        <v>0.41826535020077571</v>
      </c>
      <c r="Z7" s="45">
        <f>(L7-K7)/K7</f>
        <v>-7.3538346868601808E-3</v>
      </c>
      <c r="AA7" s="81">
        <f>(X7-W7)*100</f>
        <v>0.28653494922861178</v>
      </c>
    </row>
    <row r="8" spans="1:27" ht="21.95" customHeight="1" thickBot="1" x14ac:dyDescent="0.3">
      <c r="A8" s="24" t="s">
        <v>35</v>
      </c>
      <c r="B8" s="76">
        <v>99111299</v>
      </c>
      <c r="C8" s="11">
        <v>102528037</v>
      </c>
      <c r="D8" s="2">
        <v>96652690</v>
      </c>
      <c r="E8" s="35">
        <v>98257557</v>
      </c>
      <c r="F8" s="35">
        <v>108015903</v>
      </c>
      <c r="G8" s="2">
        <v>109024423</v>
      </c>
      <c r="H8" s="33">
        <v>106674577.11800003</v>
      </c>
      <c r="I8" s="33">
        <v>104648613.87199998</v>
      </c>
      <c r="J8" s="43">
        <v>97288096.398000106</v>
      </c>
      <c r="K8" s="2">
        <v>19458673.546000022</v>
      </c>
      <c r="L8" s="12">
        <v>19089230.750000015</v>
      </c>
      <c r="N8" s="77">
        <f t="shared" ref="N8:T8" si="3">B8/B9</f>
        <v>0.67347841756920779</v>
      </c>
      <c r="O8" s="80">
        <f t="shared" si="3"/>
        <v>0.6613361573415989</v>
      </c>
      <c r="P8" s="80">
        <f t="shared" si="3"/>
        <v>0.64871784704210611</v>
      </c>
      <c r="Q8" s="80">
        <f t="shared" si="3"/>
        <v>0.63932181871318194</v>
      </c>
      <c r="R8" s="80">
        <f t="shared" si="3"/>
        <v>0.77437167413318697</v>
      </c>
      <c r="S8" s="80">
        <f t="shared" si="3"/>
        <v>0.79442868387073962</v>
      </c>
      <c r="T8" s="80">
        <f t="shared" si="3"/>
        <v>0.68202992644448801</v>
      </c>
      <c r="U8" s="80">
        <f t="shared" ref="U8" si="4">I8/I9</f>
        <v>0.66618771001273791</v>
      </c>
      <c r="V8" s="94">
        <f t="shared" ref="V8" si="5">J8/J9</f>
        <v>0.61854690166183413</v>
      </c>
      <c r="W8" s="172">
        <f>K8/K9</f>
        <v>0.58459999929151041</v>
      </c>
      <c r="X8" s="19">
        <f>L8/L9</f>
        <v>0.58173464979922429</v>
      </c>
      <c r="Z8" s="92">
        <f t="shared" ref="Z8" si="6">(L8-K8)/K8</f>
        <v>-1.8986021587065024E-2</v>
      </c>
      <c r="AA8" s="97">
        <f t="shared" ref="AA8:AA9" si="7">(X8-W8)*100</f>
        <v>-0.28653494922861178</v>
      </c>
    </row>
    <row r="9" spans="1:27" ht="21.95" customHeight="1" thickBot="1" x14ac:dyDescent="0.3">
      <c r="A9" s="74" t="s">
        <v>20</v>
      </c>
      <c r="B9" s="83">
        <f t="shared" ref="B9:J9" si="8">B7+B8</f>
        <v>147163289</v>
      </c>
      <c r="C9" s="84">
        <f t="shared" si="8"/>
        <v>155031652</v>
      </c>
      <c r="D9" s="84">
        <f t="shared" si="8"/>
        <v>148990336</v>
      </c>
      <c r="E9" s="84">
        <f t="shared" si="8"/>
        <v>153690292</v>
      </c>
      <c r="F9" s="84">
        <f t="shared" si="8"/>
        <v>139488448</v>
      </c>
      <c r="G9" s="84">
        <f t="shared" si="8"/>
        <v>137236262</v>
      </c>
      <c r="H9" s="84">
        <f t="shared" si="8"/>
        <v>156407472.72500002</v>
      </c>
      <c r="I9" s="84">
        <f t="shared" si="8"/>
        <v>157085776.72499996</v>
      </c>
      <c r="J9" s="167">
        <f t="shared" si="8"/>
        <v>157284914.26700008</v>
      </c>
      <c r="K9" s="173">
        <f>K7+K8</f>
        <v>33285449.144000027</v>
      </c>
      <c r="L9" s="169">
        <f>L7+L8</f>
        <v>32814326.526000015</v>
      </c>
      <c r="N9" s="89">
        <f>N7+N8</f>
        <v>1</v>
      </c>
      <c r="O9" s="85">
        <f t="shared" ref="O9" si="9">O7+O8</f>
        <v>1</v>
      </c>
      <c r="P9" s="85">
        <f>P7+P8</f>
        <v>1</v>
      </c>
      <c r="Q9" s="85">
        <f>Q7+Q8</f>
        <v>1</v>
      </c>
      <c r="R9" s="85">
        <f>R7+R8</f>
        <v>1</v>
      </c>
      <c r="S9" s="85">
        <f t="shared" ref="S9" si="10">S7+S8</f>
        <v>1</v>
      </c>
      <c r="T9" s="85">
        <f t="shared" ref="T9:V9" si="11">T7+T8</f>
        <v>1</v>
      </c>
      <c r="U9" s="85">
        <f t="shared" si="11"/>
        <v>1</v>
      </c>
      <c r="V9" s="174">
        <f t="shared" si="11"/>
        <v>1</v>
      </c>
      <c r="W9" s="176">
        <f t="shared" ref="W9:X9" si="12">W7+W8</f>
        <v>1</v>
      </c>
      <c r="X9" s="177">
        <f t="shared" si="12"/>
        <v>1</v>
      </c>
      <c r="Z9" s="240">
        <f>(L9-K9)/K9</f>
        <v>-1.4154011140478649E-2</v>
      </c>
      <c r="AA9" s="313">
        <f t="shared" si="7"/>
        <v>0</v>
      </c>
    </row>
    <row r="12" spans="1:27" x14ac:dyDescent="0.25">
      <c r="A12" s="1" t="s">
        <v>22</v>
      </c>
      <c r="N12" s="1" t="s">
        <v>24</v>
      </c>
      <c r="Z12" s="1" t="str">
        <f>Z3</f>
        <v>VARIAÇÃO (JAN-MAR)</v>
      </c>
    </row>
    <row r="13" spans="1:27" ht="15.75" thickBot="1" x14ac:dyDescent="0.3"/>
    <row r="14" spans="1:27" ht="20.25" customHeight="1" x14ac:dyDescent="0.25">
      <c r="A14" s="480" t="str">
        <f>A5</f>
        <v>NÃO CERTIFICADO</v>
      </c>
      <c r="B14" s="482">
        <v>2016</v>
      </c>
      <c r="C14" s="484">
        <v>2017</v>
      </c>
      <c r="D14" s="484">
        <v>2018</v>
      </c>
      <c r="E14" s="484">
        <v>2019</v>
      </c>
      <c r="F14" s="484">
        <v>2020</v>
      </c>
      <c r="G14" s="484">
        <v>2021</v>
      </c>
      <c r="H14" s="484">
        <v>2022</v>
      </c>
      <c r="I14" s="484">
        <v>2023</v>
      </c>
      <c r="J14" s="488">
        <v>2024</v>
      </c>
      <c r="K14" s="496" t="str">
        <f>K5</f>
        <v>janeiro - março</v>
      </c>
      <c r="L14" s="497"/>
      <c r="N14" s="501">
        <v>2016</v>
      </c>
      <c r="O14" s="484">
        <v>2017</v>
      </c>
      <c r="P14" s="484">
        <v>2018</v>
      </c>
      <c r="Q14" s="484">
        <v>2019</v>
      </c>
      <c r="R14" s="484">
        <v>2020</v>
      </c>
      <c r="S14" s="484">
        <v>2021</v>
      </c>
      <c r="T14" s="484">
        <v>2022</v>
      </c>
      <c r="U14" s="484">
        <v>2023</v>
      </c>
      <c r="V14" s="488">
        <v>2024</v>
      </c>
      <c r="W14" s="496" t="str">
        <f>K5</f>
        <v>janeiro - março</v>
      </c>
      <c r="X14" s="497"/>
      <c r="Z14" s="494" t="s">
        <v>91</v>
      </c>
      <c r="AA14" s="495"/>
    </row>
    <row r="15" spans="1:27" ht="20.25" customHeight="1" thickBot="1" x14ac:dyDescent="0.3">
      <c r="A15" s="481"/>
      <c r="B15" s="483"/>
      <c r="C15" s="485"/>
      <c r="D15" s="485"/>
      <c r="E15" s="485"/>
      <c r="F15" s="485"/>
      <c r="G15" s="485"/>
      <c r="H15" s="485"/>
      <c r="I15" s="485"/>
      <c r="J15" s="489"/>
      <c r="K15" s="166">
        <v>2024</v>
      </c>
      <c r="L15" s="168">
        <v>2025</v>
      </c>
      <c r="N15" s="502">
        <v>2016</v>
      </c>
      <c r="O15" s="485">
        <v>2017</v>
      </c>
      <c r="P15" s="498">
        <v>2018</v>
      </c>
      <c r="Q15" s="498"/>
      <c r="R15" s="498"/>
      <c r="S15" s="485"/>
      <c r="T15" s="485"/>
      <c r="U15" s="485"/>
      <c r="V15" s="489"/>
      <c r="W15" s="166">
        <v>2024</v>
      </c>
      <c r="X15" s="168">
        <v>2025</v>
      </c>
      <c r="Z15" s="91" t="s">
        <v>1</v>
      </c>
      <c r="AA15" s="75" t="s">
        <v>37</v>
      </c>
    </row>
    <row r="16" spans="1:27" ht="21.95" customHeight="1" x14ac:dyDescent="0.25">
      <c r="A16" s="24" t="s">
        <v>36</v>
      </c>
      <c r="B16" s="76">
        <v>209541598</v>
      </c>
      <c r="C16" s="11">
        <v>229381261</v>
      </c>
      <c r="D16" s="11">
        <v>222717428</v>
      </c>
      <c r="E16" s="35">
        <v>237232488</v>
      </c>
      <c r="F16" s="35">
        <v>134437906</v>
      </c>
      <c r="G16" s="12">
        <v>122048204</v>
      </c>
      <c r="H16" s="12">
        <v>228786602.25100011</v>
      </c>
      <c r="I16" s="12">
        <v>241108899.72099993</v>
      </c>
      <c r="J16" s="12">
        <v>285472909.2269997</v>
      </c>
      <c r="K16" s="2">
        <v>63793784.943000004</v>
      </c>
      <c r="L16" s="12">
        <v>65866227.599999972</v>
      </c>
      <c r="N16" s="77">
        <f t="shared" ref="N16:U16" si="13">B16/B18</f>
        <v>0.64469468516788675</v>
      </c>
      <c r="O16" s="79">
        <f t="shared" si="13"/>
        <v>0.65202228069943247</v>
      </c>
      <c r="P16" s="79">
        <f t="shared" si="13"/>
        <v>0.6319365208121398</v>
      </c>
      <c r="Q16" s="79">
        <f t="shared" si="13"/>
        <v>0.64386421520260562</v>
      </c>
      <c r="R16" s="79">
        <f t="shared" si="13"/>
        <v>0.48222344570253217</v>
      </c>
      <c r="S16" s="79">
        <f t="shared" si="13"/>
        <v>0.45557635531014251</v>
      </c>
      <c r="T16" s="79">
        <f t="shared" si="13"/>
        <v>0.60148232155593351</v>
      </c>
      <c r="U16" s="79">
        <f t="shared" si="13"/>
        <v>0.60983767951546308</v>
      </c>
      <c r="V16" s="19">
        <f>J16/J18</f>
        <v>0.66431240876549191</v>
      </c>
      <c r="W16" s="96">
        <f>K16/K18</f>
        <v>0.69148500508039012</v>
      </c>
      <c r="X16" s="78">
        <f>L16/L18</f>
        <v>0.70092554217700898</v>
      </c>
      <c r="Z16" s="45">
        <f>(L16-K16)/K16</f>
        <v>3.2486591896870573E-2</v>
      </c>
      <c r="AA16" s="81">
        <f>(X16-W16)*100</f>
        <v>0.94405370966188507</v>
      </c>
    </row>
    <row r="17" spans="1:27" ht="21.95" customHeight="1" thickBot="1" x14ac:dyDescent="0.3">
      <c r="A17" s="24" t="s">
        <v>35</v>
      </c>
      <c r="B17" s="76">
        <v>115482949</v>
      </c>
      <c r="C17" s="11">
        <v>122418467</v>
      </c>
      <c r="D17" s="11">
        <v>129718965</v>
      </c>
      <c r="E17" s="35">
        <v>131218627</v>
      </c>
      <c r="F17" s="35">
        <v>144349671</v>
      </c>
      <c r="G17" s="43">
        <v>145850256</v>
      </c>
      <c r="H17" s="43">
        <v>151584680.58100012</v>
      </c>
      <c r="I17" s="43">
        <v>154256798.10300004</v>
      </c>
      <c r="J17" s="43">
        <v>144253986.52299994</v>
      </c>
      <c r="K17" s="2">
        <v>28462423.759000007</v>
      </c>
      <c r="L17" s="12">
        <v>28104135.350999996</v>
      </c>
      <c r="N17" s="77">
        <f t="shared" ref="N17:U17" si="14">B17/B18</f>
        <v>0.35530531483211331</v>
      </c>
      <c r="O17" s="80">
        <f t="shared" si="14"/>
        <v>0.34797771930056753</v>
      </c>
      <c r="P17" s="80">
        <f t="shared" si="14"/>
        <v>0.36806347918786014</v>
      </c>
      <c r="Q17" s="80">
        <f t="shared" si="14"/>
        <v>0.35613578479739438</v>
      </c>
      <c r="R17" s="80">
        <f t="shared" si="14"/>
        <v>0.51777655429746783</v>
      </c>
      <c r="S17" s="80">
        <f t="shared" si="14"/>
        <v>0.54442364468985749</v>
      </c>
      <c r="T17" s="80">
        <f t="shared" si="14"/>
        <v>0.39851767844406644</v>
      </c>
      <c r="U17" s="80">
        <f t="shared" si="14"/>
        <v>0.39016232048453686</v>
      </c>
      <c r="V17" s="94">
        <f>J17/J18</f>
        <v>0.33568759123450809</v>
      </c>
      <c r="W17" s="235">
        <f>K17/K18</f>
        <v>0.30851499491960993</v>
      </c>
      <c r="X17" s="78">
        <f>L17/L18</f>
        <v>0.29907445782299097</v>
      </c>
      <c r="Z17" s="92">
        <f t="shared" ref="Z17:Z18" si="15">(L17-K17)/K17</f>
        <v>-1.2588120078379405E-2</v>
      </c>
      <c r="AA17" s="97">
        <f t="shared" ref="AA17:AA18" si="16">(X17-W17)*100</f>
        <v>-0.94405370966189617</v>
      </c>
    </row>
    <row r="18" spans="1:27" ht="21.95" customHeight="1" thickBot="1" x14ac:dyDescent="0.3">
      <c r="A18" s="74" t="s">
        <v>20</v>
      </c>
      <c r="B18" s="83">
        <f t="shared" ref="B18:J18" si="17">B16+B17</f>
        <v>325024547</v>
      </c>
      <c r="C18" s="84">
        <f t="shared" si="17"/>
        <v>351799728</v>
      </c>
      <c r="D18" s="84">
        <f t="shared" si="17"/>
        <v>352436393</v>
      </c>
      <c r="E18" s="84">
        <f t="shared" si="17"/>
        <v>368451115</v>
      </c>
      <c r="F18" s="84">
        <f t="shared" si="17"/>
        <v>278787577</v>
      </c>
      <c r="G18" s="84">
        <f t="shared" si="17"/>
        <v>267898460</v>
      </c>
      <c r="H18" s="84">
        <f t="shared" si="17"/>
        <v>380371282.83200026</v>
      </c>
      <c r="I18" s="84">
        <f t="shared" si="17"/>
        <v>395365697.824</v>
      </c>
      <c r="J18" s="84">
        <f t="shared" si="17"/>
        <v>429726895.74999964</v>
      </c>
      <c r="K18" s="173">
        <f>K16+K17</f>
        <v>92256208.702000007</v>
      </c>
      <c r="L18" s="169">
        <f>L16+L17</f>
        <v>93970362.950999975</v>
      </c>
      <c r="N18" s="89">
        <f>N16+N17</f>
        <v>1</v>
      </c>
      <c r="O18" s="85">
        <f t="shared" ref="O18" si="18">O16+O17</f>
        <v>1</v>
      </c>
      <c r="P18" s="85">
        <f>P16+P17</f>
        <v>1</v>
      </c>
      <c r="Q18" s="85">
        <f>Q16+Q17</f>
        <v>1</v>
      </c>
      <c r="R18" s="85">
        <f t="shared" ref="R18:S18" si="19">R16+R17</f>
        <v>1</v>
      </c>
      <c r="S18" s="85">
        <f t="shared" si="19"/>
        <v>1</v>
      </c>
      <c r="T18" s="85">
        <f t="shared" ref="T18:U18" si="20">T16+T17</f>
        <v>1</v>
      </c>
      <c r="U18" s="85">
        <f t="shared" si="20"/>
        <v>1</v>
      </c>
      <c r="V18" s="174">
        <f>V16+V17</f>
        <v>1</v>
      </c>
      <c r="W18" s="90">
        <f t="shared" ref="W18:X18" si="21">W16+W17</f>
        <v>1</v>
      </c>
      <c r="X18" s="90">
        <f t="shared" si="21"/>
        <v>1</v>
      </c>
      <c r="Z18" s="240">
        <f t="shared" si="15"/>
        <v>1.8580367360823569E-2</v>
      </c>
      <c r="AA18" s="313">
        <f t="shared" si="16"/>
        <v>0</v>
      </c>
    </row>
    <row r="21" spans="1:27" x14ac:dyDescent="0.25">
      <c r="A21" s="1" t="s">
        <v>26</v>
      </c>
      <c r="N21" s="1" t="str">
        <f>Z12</f>
        <v>VARIAÇÃO (JAN-MAR)</v>
      </c>
      <c r="W21" s="249"/>
    </row>
    <row r="22" spans="1:27" ht="15.75" thickBot="1" x14ac:dyDescent="0.3"/>
    <row r="23" spans="1:27" ht="20.25" customHeight="1" x14ac:dyDescent="0.25">
      <c r="A23" s="480" t="str">
        <f>A5</f>
        <v>NÃO CERTIFICADO</v>
      </c>
      <c r="B23" s="482">
        <v>2016</v>
      </c>
      <c r="C23" s="484">
        <v>2017</v>
      </c>
      <c r="D23" s="484">
        <v>2018</v>
      </c>
      <c r="E23" s="484">
        <v>2019</v>
      </c>
      <c r="F23" s="484">
        <v>2020</v>
      </c>
      <c r="G23" s="484">
        <v>2021</v>
      </c>
      <c r="H23" s="484">
        <v>2022</v>
      </c>
      <c r="I23" s="484">
        <v>2023</v>
      </c>
      <c r="J23" s="488">
        <v>2024</v>
      </c>
      <c r="K23" s="496" t="str">
        <f>K5</f>
        <v>janeiro - março</v>
      </c>
      <c r="L23" s="497"/>
      <c r="N23" s="499" t="s">
        <v>93</v>
      </c>
    </row>
    <row r="24" spans="1:27" ht="20.25" customHeight="1" thickBot="1" x14ac:dyDescent="0.3">
      <c r="A24" s="481"/>
      <c r="B24" s="483"/>
      <c r="C24" s="485"/>
      <c r="D24" s="485"/>
      <c r="E24" s="485"/>
      <c r="F24" s="485"/>
      <c r="G24" s="485"/>
      <c r="H24" s="485"/>
      <c r="I24" s="485"/>
      <c r="J24" s="489"/>
      <c r="K24" s="166">
        <v>2024</v>
      </c>
      <c r="L24" s="168">
        <v>2025</v>
      </c>
      <c r="N24" s="500"/>
    </row>
    <row r="25" spans="1:27" ht="21.95" customHeight="1" x14ac:dyDescent="0.25">
      <c r="A25" s="24" t="s">
        <v>36</v>
      </c>
      <c r="B25" s="156">
        <f>B16/B7</f>
        <v>4.3607267461763808</v>
      </c>
      <c r="C25" s="165">
        <f t="shared" ref="C25:D25" si="22">C16/C7</f>
        <v>4.3688660485568471</v>
      </c>
      <c r="D25" s="165">
        <f t="shared" si="22"/>
        <v>4.2553963546621869</v>
      </c>
      <c r="E25" s="165">
        <f t="shared" ref="E25:G25" si="23">E16/E7</f>
        <v>4.2796460972023116</v>
      </c>
      <c r="F25" s="165">
        <f t="shared" si="23"/>
        <v>4.2715930980478385</v>
      </c>
      <c r="G25" s="165">
        <f t="shared" si="23"/>
        <v>4.3261342870984061</v>
      </c>
      <c r="H25" s="165">
        <f t="shared" ref="H25:I25" si="24">H16/H7</f>
        <v>4.6003072907501883</v>
      </c>
      <c r="I25" s="165">
        <f t="shared" si="24"/>
        <v>4.5980538725352824</v>
      </c>
      <c r="J25" s="254">
        <f t="shared" ref="J25" si="25">J16/J7</f>
        <v>4.7581341705541016</v>
      </c>
      <c r="K25" s="250">
        <f t="shared" ref="K25:L25" si="26">K16/K7</f>
        <v>4.6137860914027966</v>
      </c>
      <c r="L25" s="251">
        <f t="shared" si="26"/>
        <v>4.7989630582523937</v>
      </c>
      <c r="N25" s="42">
        <f>(L25-K25)/K25</f>
        <v>4.013557698191747E-2</v>
      </c>
    </row>
    <row r="26" spans="1:27" ht="21.95" customHeight="1" thickBot="1" x14ac:dyDescent="0.3">
      <c r="A26" s="24" t="s">
        <v>35</v>
      </c>
      <c r="B26" s="156">
        <f t="shared" ref="B26:D27" si="27">B17/B8</f>
        <v>1.1651844962701983</v>
      </c>
      <c r="C26" s="165">
        <f t="shared" si="27"/>
        <v>1.1939999104830223</v>
      </c>
      <c r="D26" s="165">
        <f t="shared" si="27"/>
        <v>1.3421143788134609</v>
      </c>
      <c r="E26" s="165">
        <f t="shared" ref="E26:G26" si="28">E17/E8</f>
        <v>1.3354558265681284</v>
      </c>
      <c r="F26" s="165">
        <f t="shared" si="28"/>
        <v>1.3363742466699555</v>
      </c>
      <c r="G26" s="165">
        <f t="shared" si="28"/>
        <v>1.3377759953840802</v>
      </c>
      <c r="H26" s="165">
        <f t="shared" ref="H26:I26" si="29">H17/H8</f>
        <v>1.4210009983289829</v>
      </c>
      <c r="I26" s="165">
        <f t="shared" si="29"/>
        <v>1.4740453064354764</v>
      </c>
      <c r="J26" s="255">
        <f t="shared" ref="J26" si="30">J17/J8</f>
        <v>1.4827506330565359</v>
      </c>
      <c r="K26" s="250">
        <f t="shared" ref="K26:L26" si="31">K17/K8</f>
        <v>1.4627114069062954</v>
      </c>
      <c r="L26" s="251">
        <f t="shared" si="31"/>
        <v>1.4722508056538619</v>
      </c>
      <c r="N26" s="95">
        <f t="shared" ref="N26:N27" si="32">(L26-K26)/K26</f>
        <v>6.5217230839422864E-3</v>
      </c>
    </row>
    <row r="27" spans="1:27" ht="21.95" customHeight="1" thickBot="1" x14ac:dyDescent="0.3">
      <c r="A27" s="74" t="s">
        <v>20</v>
      </c>
      <c r="B27" s="157">
        <f t="shared" si="27"/>
        <v>2.2085980084340191</v>
      </c>
      <c r="C27" s="158">
        <f t="shared" si="27"/>
        <v>2.2692122767291418</v>
      </c>
      <c r="D27" s="158">
        <f t="shared" si="27"/>
        <v>2.3654983434630283</v>
      </c>
      <c r="E27" s="158">
        <f t="shared" ref="E27:G27" si="33">E18/E9</f>
        <v>2.3973610187428105</v>
      </c>
      <c r="F27" s="158">
        <f t="shared" si="33"/>
        <v>1.998642762159057</v>
      </c>
      <c r="G27" s="158">
        <f t="shared" si="33"/>
        <v>1.9520967424775821</v>
      </c>
      <c r="H27" s="158">
        <f t="shared" ref="H27:I27" si="34">H18/H9</f>
        <v>2.4319252539856562</v>
      </c>
      <c r="I27" s="158">
        <f t="shared" si="34"/>
        <v>2.5168777598250762</v>
      </c>
      <c r="J27" s="256">
        <f t="shared" ref="J27" si="35">J18/J9</f>
        <v>2.7321558316808043</v>
      </c>
      <c r="K27" s="252">
        <f t="shared" ref="K27:L27" si="36">K18/K9</f>
        <v>2.7716678330786455</v>
      </c>
      <c r="L27" s="253">
        <f t="shared" si="36"/>
        <v>2.8636992710041986</v>
      </c>
      <c r="N27" s="98">
        <f t="shared" si="32"/>
        <v>3.3204353287648002E-2</v>
      </c>
    </row>
    <row r="29" spans="1:27" ht="15.75" x14ac:dyDescent="0.25">
      <c r="A29" s="99" t="s">
        <v>38</v>
      </c>
    </row>
    <row r="30" spans="1:27" x14ac:dyDescent="0.25">
      <c r="J30" s="172"/>
    </row>
    <row r="31" spans="1:27" x14ac:dyDescent="0.25">
      <c r="J31" s="172"/>
    </row>
    <row r="32" spans="1:27" x14ac:dyDescent="0.25">
      <c r="J32" s="172"/>
    </row>
    <row r="33" spans="10:10" x14ac:dyDescent="0.25">
      <c r="J33" s="172"/>
    </row>
  </sheetData>
  <mergeCells count="56">
    <mergeCell ref="U5:U6"/>
    <mergeCell ref="U14:U15"/>
    <mergeCell ref="H5:H6"/>
    <mergeCell ref="H14:H15"/>
    <mergeCell ref="T14:T15"/>
    <mergeCell ref="I14:I15"/>
    <mergeCell ref="T5:T6"/>
    <mergeCell ref="P14:P15"/>
    <mergeCell ref="R5:R6"/>
    <mergeCell ref="I5:I6"/>
    <mergeCell ref="S14:S15"/>
    <mergeCell ref="Z5:AA5"/>
    <mergeCell ref="A14:A15"/>
    <mergeCell ref="B14:B15"/>
    <mergeCell ref="C14:C15"/>
    <mergeCell ref="D14:D15"/>
    <mergeCell ref="N14:N15"/>
    <mergeCell ref="A5:A6"/>
    <mergeCell ref="B5:B6"/>
    <mergeCell ref="C5:C6"/>
    <mergeCell ref="D5:D6"/>
    <mergeCell ref="N5:N6"/>
    <mergeCell ref="O14:O15"/>
    <mergeCell ref="E5:E6"/>
    <mergeCell ref="Q5:Q6"/>
    <mergeCell ref="Q14:Q15"/>
    <mergeCell ref="E14:E15"/>
    <mergeCell ref="A23:A24"/>
    <mergeCell ref="B23:B24"/>
    <mergeCell ref="C23:C24"/>
    <mergeCell ref="D23:D24"/>
    <mergeCell ref="H23:H24"/>
    <mergeCell ref="E23:E24"/>
    <mergeCell ref="G23:G24"/>
    <mergeCell ref="F23:F24"/>
    <mergeCell ref="G5:G6"/>
    <mergeCell ref="G14:G15"/>
    <mergeCell ref="K23:L23"/>
    <mergeCell ref="J23:J24"/>
    <mergeCell ref="N23:N24"/>
    <mergeCell ref="F5:F6"/>
    <mergeCell ref="R14:R15"/>
    <mergeCell ref="F14:F15"/>
    <mergeCell ref="I23:I24"/>
    <mergeCell ref="Z14:AA14"/>
    <mergeCell ref="J5:J6"/>
    <mergeCell ref="V5:V6"/>
    <mergeCell ref="W5:X5"/>
    <mergeCell ref="K14:L14"/>
    <mergeCell ref="W14:X14"/>
    <mergeCell ref="J14:J15"/>
    <mergeCell ref="V14:V15"/>
    <mergeCell ref="O5:O6"/>
    <mergeCell ref="P5:P6"/>
    <mergeCell ref="K5:L5"/>
    <mergeCell ref="S5:S6"/>
  </mergeCells>
  <pageMargins left="0.7" right="0.7" top="0.75" bottom="0.75" header="0.3" footer="0.3"/>
  <pageSetup paperSize="9" orientation="portrait" r:id="rId1"/>
  <ignoredErrors>
    <ignoredError sqref="K25:L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N25:N27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Z16:Z18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AA7:AA9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AA16:AA18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R74"/>
  <sheetViews>
    <sheetView showGridLines="0" topLeftCell="A41" workbookViewId="0">
      <selection activeCell="L57" sqref="L57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10" width="13.28515625" customWidth="1"/>
    <col min="11" max="11" width="12.7109375" bestFit="1" customWidth="1"/>
    <col min="12" max="13" width="12.7109375" customWidth="1"/>
    <col min="14" max="14" width="2.5703125" customWidth="1"/>
    <col min="15" max="25" width="10.140625" customWidth="1"/>
    <col min="26" max="26" width="2.5703125" customWidth="1"/>
    <col min="27" max="27" width="11.140625" customWidth="1"/>
    <col min="31" max="32" width="9.28515625" customWidth="1"/>
    <col min="33" max="33" width="1.85546875" customWidth="1"/>
    <col min="37" max="37" width="11.5703125" customWidth="1"/>
  </cols>
  <sheetData>
    <row r="1" spans="1:28" x14ac:dyDescent="0.25">
      <c r="A1" s="1" t="s">
        <v>56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'2'!Z3</f>
        <v>VARIAÇÃO (JAN-MAR)</v>
      </c>
    </row>
    <row r="4" spans="1:28" ht="15.75" thickBot="1" x14ac:dyDescent="0.3"/>
    <row r="5" spans="1:28" ht="24" customHeight="1" x14ac:dyDescent="0.25">
      <c r="A5" s="480" t="s">
        <v>28</v>
      </c>
      <c r="B5" s="510"/>
      <c r="C5" s="482">
        <v>2016</v>
      </c>
      <c r="D5" s="484">
        <v>2017</v>
      </c>
      <c r="E5" s="484">
        <v>2018</v>
      </c>
      <c r="F5" s="484">
        <v>2019</v>
      </c>
      <c r="G5" s="484">
        <v>2020</v>
      </c>
      <c r="H5" s="484">
        <v>2021</v>
      </c>
      <c r="I5" s="484">
        <v>2022</v>
      </c>
      <c r="J5" s="484">
        <v>2023</v>
      </c>
      <c r="K5" s="508">
        <v>2024</v>
      </c>
      <c r="L5" s="496" t="s">
        <v>90</v>
      </c>
      <c r="M5" s="497"/>
      <c r="O5" s="501">
        <v>2016</v>
      </c>
      <c r="P5" s="484">
        <v>2017</v>
      </c>
      <c r="Q5" s="484">
        <v>2018</v>
      </c>
      <c r="R5" s="486">
        <v>2019</v>
      </c>
      <c r="S5" s="486">
        <v>2020</v>
      </c>
      <c r="T5" s="486">
        <v>2021</v>
      </c>
      <c r="U5" s="486">
        <v>2022</v>
      </c>
      <c r="V5" s="486">
        <v>2023</v>
      </c>
      <c r="W5" s="508">
        <v>2024</v>
      </c>
      <c r="X5" s="496" t="str">
        <f>L5</f>
        <v>janeiro - março</v>
      </c>
      <c r="Y5" s="497"/>
      <c r="AA5" s="494" t="s">
        <v>91</v>
      </c>
      <c r="AB5" s="495"/>
    </row>
    <row r="6" spans="1:28" ht="20.25" customHeight="1" thickBot="1" x14ac:dyDescent="0.3">
      <c r="A6" s="511"/>
      <c r="B6" s="512"/>
      <c r="C6" s="513"/>
      <c r="D6" s="498"/>
      <c r="E6" s="498"/>
      <c r="F6" s="498"/>
      <c r="G6" s="498"/>
      <c r="H6" s="485"/>
      <c r="I6" s="485"/>
      <c r="J6" s="485"/>
      <c r="K6" s="509"/>
      <c r="L6" s="166">
        <v>2024</v>
      </c>
      <c r="M6" s="168">
        <v>2025</v>
      </c>
      <c r="O6" s="514"/>
      <c r="P6" s="498"/>
      <c r="Q6" s="498"/>
      <c r="R6" s="507"/>
      <c r="S6" s="507"/>
      <c r="T6" s="507"/>
      <c r="U6" s="507"/>
      <c r="V6" s="507"/>
      <c r="W6" s="515"/>
      <c r="X6" s="166">
        <v>2024</v>
      </c>
      <c r="Y6" s="168">
        <v>2025</v>
      </c>
      <c r="AA6" s="91" t="s">
        <v>0</v>
      </c>
      <c r="AB6" s="75" t="s">
        <v>37</v>
      </c>
    </row>
    <row r="7" spans="1:28" ht="20.100000000000001" customHeight="1" thickBot="1" x14ac:dyDescent="0.3">
      <c r="A7" s="3" t="s">
        <v>2</v>
      </c>
      <c r="B7" s="4"/>
      <c r="C7" s="8">
        <f t="shared" ref="C7:J7" si="0">SUM(C8:C20)</f>
        <v>109737188</v>
      </c>
      <c r="D7" s="9">
        <f t="shared" si="0"/>
        <v>112363732</v>
      </c>
      <c r="E7" s="9">
        <f t="shared" si="0"/>
        <v>115103876</v>
      </c>
      <c r="F7" s="9">
        <f t="shared" si="0"/>
        <v>124601025</v>
      </c>
      <c r="G7" s="9">
        <f t="shared" si="0"/>
        <v>112402544</v>
      </c>
      <c r="H7" s="9">
        <f t="shared" si="0"/>
        <v>117693300</v>
      </c>
      <c r="I7" s="9">
        <f t="shared" si="0"/>
        <v>124862947.79999995</v>
      </c>
      <c r="J7" s="9">
        <f t="shared" si="0"/>
        <v>124000007.57700002</v>
      </c>
      <c r="K7" s="110">
        <f>SUM(K8:K20)</f>
        <v>130457993.65999992</v>
      </c>
      <c r="L7" s="180">
        <f>SUM(L8:L20)</f>
        <v>23601975.987999991</v>
      </c>
      <c r="M7" s="179">
        <f>SUM(M8:M20)</f>
        <v>24290020.079000007</v>
      </c>
      <c r="O7" s="64">
        <f t="shared" ref="O7:Y7" si="1">C7/C24</f>
        <v>0.42715836607808244</v>
      </c>
      <c r="P7" s="16">
        <f t="shared" si="1"/>
        <v>0.42021567582483027</v>
      </c>
      <c r="Q7" s="16">
        <f t="shared" si="1"/>
        <v>0.43584399343064739</v>
      </c>
      <c r="R7" s="16">
        <f t="shared" si="1"/>
        <v>0.44773594211708734</v>
      </c>
      <c r="S7" s="258">
        <f t="shared" si="1"/>
        <v>0.44623486972491655</v>
      </c>
      <c r="T7" s="258">
        <f t="shared" si="1"/>
        <v>0.46166987883500149</v>
      </c>
      <c r="U7" s="258">
        <f t="shared" si="1"/>
        <v>0.44392491598277317</v>
      </c>
      <c r="V7" s="258">
        <f t="shared" si="1"/>
        <v>0.44114649157701125</v>
      </c>
      <c r="W7" s="17">
        <f t="shared" si="1"/>
        <v>0.45338387173419747</v>
      </c>
      <c r="X7" s="7">
        <f t="shared" si="1"/>
        <v>0.4148891593042684</v>
      </c>
      <c r="Y7" s="17">
        <f t="shared" si="1"/>
        <v>0.42536201748385288</v>
      </c>
      <c r="AA7" s="102">
        <f>(M7-L7)/L7</f>
        <v>2.9151969790573495E-2</v>
      </c>
      <c r="AB7" s="101">
        <f>(Y7-X7)*100</f>
        <v>1.0472858179584488</v>
      </c>
    </row>
    <row r="8" spans="1:28" ht="20.100000000000001" customHeight="1" x14ac:dyDescent="0.25">
      <c r="A8" s="24"/>
      <c r="B8" t="s">
        <v>10</v>
      </c>
      <c r="C8" s="10">
        <v>18625525</v>
      </c>
      <c r="D8" s="35">
        <v>19983662</v>
      </c>
      <c r="E8" s="35">
        <v>20334191</v>
      </c>
      <c r="F8" s="35">
        <v>21469566</v>
      </c>
      <c r="G8" s="35">
        <v>19900394</v>
      </c>
      <c r="H8" s="35">
        <v>20394126</v>
      </c>
      <c r="I8" s="35">
        <v>21566848.732000012</v>
      </c>
      <c r="J8" s="35">
        <v>20881804.085999995</v>
      </c>
      <c r="K8" s="12">
        <v>20732400.497999981</v>
      </c>
      <c r="L8" s="10">
        <v>3427114.2799999979</v>
      </c>
      <c r="M8" s="161">
        <v>3495186.9430000009</v>
      </c>
      <c r="O8" s="96">
        <f>C8/$C$7</f>
        <v>0.16972846980551387</v>
      </c>
      <c r="P8" s="18">
        <f>D8/$D$7</f>
        <v>0.17784797322324608</v>
      </c>
      <c r="Q8" s="18">
        <f>E8/$E$7</f>
        <v>0.17665948104128135</v>
      </c>
      <c r="R8" s="37">
        <f>F8/$F$7</f>
        <v>0.17230649587352914</v>
      </c>
      <c r="S8" s="37">
        <f>G8/$G$7</f>
        <v>0.17704576152653625</v>
      </c>
      <c r="T8" s="37">
        <f>H8/$H$7</f>
        <v>0.17328196252462968</v>
      </c>
      <c r="U8" s="37">
        <f>I8/$I$7</f>
        <v>0.17272416767338261</v>
      </c>
      <c r="V8" s="37">
        <f>J8/$J$7</f>
        <v>0.16840163556468388</v>
      </c>
      <c r="W8" s="19">
        <f>K8/$K$7</f>
        <v>0.15892012376054807</v>
      </c>
      <c r="X8" s="37">
        <f>L8/$L$7</f>
        <v>0.14520454904887853</v>
      </c>
      <c r="Y8" s="19">
        <f>M8/$M$7</f>
        <v>0.14389395033978472</v>
      </c>
      <c r="AA8" s="103">
        <f t="shared" ref="AA8:AA24" si="2">(M8-L8)/L8</f>
        <v>1.9862968503052955E-2</v>
      </c>
      <c r="AB8" s="104">
        <f t="shared" ref="AB8:AB24" si="3">(Y8-X8)*100</f>
        <v>-0.13105987090938076</v>
      </c>
    </row>
    <row r="9" spans="1:28" ht="20.100000000000001" customHeight="1" x14ac:dyDescent="0.25">
      <c r="A9" s="24"/>
      <c r="B9" t="s">
        <v>17</v>
      </c>
      <c r="C9" s="10">
        <v>539211</v>
      </c>
      <c r="D9" s="35">
        <v>687664</v>
      </c>
      <c r="E9" s="35">
        <v>429621</v>
      </c>
      <c r="F9" s="35">
        <v>392807</v>
      </c>
      <c r="G9" s="35">
        <v>275614</v>
      </c>
      <c r="H9" s="35">
        <v>297993</v>
      </c>
      <c r="I9" s="35">
        <v>386610.79600000015</v>
      </c>
      <c r="J9" s="35">
        <v>386419.54099999979</v>
      </c>
      <c r="K9" s="12">
        <v>371316.71000000008</v>
      </c>
      <c r="L9" s="10">
        <v>73398.978000000046</v>
      </c>
      <c r="M9" s="161">
        <v>57846.532999999989</v>
      </c>
      <c r="O9" s="96">
        <f t="shared" ref="O9:O20" si="4">C9/$C$7</f>
        <v>4.9136578932567508E-3</v>
      </c>
      <c r="P9" s="18">
        <f t="shared" ref="P9:P20" si="5">D9/$D$7</f>
        <v>6.1199818460995941E-3</v>
      </c>
      <c r="Q9" s="18">
        <f t="shared" ref="Q9:Q20" si="6">E9/$E$7</f>
        <v>3.7324633620504665E-3</v>
      </c>
      <c r="R9" s="37">
        <f t="shared" ref="R9:R20" si="7">F9/$F$7</f>
        <v>3.1525182076150658E-3</v>
      </c>
      <c r="S9" s="37">
        <f t="shared" ref="S9:S20" si="8">G9/$G$7</f>
        <v>2.4520263527131555E-3</v>
      </c>
      <c r="T9" s="37">
        <f t="shared" ref="T9:T20" si="9">H9/$H$7</f>
        <v>2.5319453188924093E-3</v>
      </c>
      <c r="U9" s="37">
        <f t="shared" ref="U9:U20" si="10">I9/$I$7</f>
        <v>3.0962811851859891E-3</v>
      </c>
      <c r="V9" s="37">
        <f t="shared" ref="V9:V20" si="11">J9/$J$7</f>
        <v>3.1162864305475601E-3</v>
      </c>
      <c r="W9" s="19">
        <f t="shared" ref="W9:W20" si="12">K9/$K$7</f>
        <v>2.8462549482995039E-3</v>
      </c>
      <c r="X9" s="37">
        <f t="shared" ref="X9:X20" si="13">L9/$L$7</f>
        <v>3.1098658026479844E-3</v>
      </c>
      <c r="Y9" s="19">
        <f t="shared" ref="Y9:Y20" si="14">M9/$M$7</f>
        <v>2.3814938321113756E-3</v>
      </c>
      <c r="AA9" s="103">
        <f t="shared" si="2"/>
        <v>-0.21188912194390566</v>
      </c>
      <c r="AB9" s="104">
        <f t="shared" si="3"/>
        <v>-7.2837197053660874E-2</v>
      </c>
    </row>
    <row r="10" spans="1:28" ht="20.100000000000001" customHeight="1" x14ac:dyDescent="0.25">
      <c r="A10" s="24"/>
      <c r="B10" t="s">
        <v>14</v>
      </c>
      <c r="C10" s="10">
        <v>11753648</v>
      </c>
      <c r="D10" s="35">
        <v>13623943</v>
      </c>
      <c r="E10" s="35">
        <v>13143932</v>
      </c>
      <c r="F10" s="35">
        <v>12901981</v>
      </c>
      <c r="G10" s="35">
        <v>12362376</v>
      </c>
      <c r="H10" s="35">
        <v>14026050</v>
      </c>
      <c r="I10" s="35">
        <v>16122434.652999995</v>
      </c>
      <c r="J10" s="35">
        <v>16685398.074999994</v>
      </c>
      <c r="K10" s="12">
        <v>19260641.721999999</v>
      </c>
      <c r="L10" s="10">
        <v>3796136.8009999995</v>
      </c>
      <c r="M10" s="161">
        <v>4017186.9910000009</v>
      </c>
      <c r="O10" s="96">
        <f t="shared" si="4"/>
        <v>0.10710724608689627</v>
      </c>
      <c r="P10" s="18">
        <f t="shared" si="5"/>
        <v>0.12124858045832795</v>
      </c>
      <c r="Q10" s="18">
        <f t="shared" si="6"/>
        <v>0.11419191478834301</v>
      </c>
      <c r="R10" s="37">
        <f t="shared" si="7"/>
        <v>0.1035463472310922</v>
      </c>
      <c r="S10" s="37">
        <f t="shared" si="8"/>
        <v>0.10998306230506669</v>
      </c>
      <c r="T10" s="37">
        <f t="shared" si="9"/>
        <v>0.11917458342998284</v>
      </c>
      <c r="U10" s="37">
        <f t="shared" si="10"/>
        <v>0.12912104781335301</v>
      </c>
      <c r="V10" s="37">
        <f t="shared" si="11"/>
        <v>0.13455965367291528</v>
      </c>
      <c r="W10" s="19">
        <f t="shared" si="12"/>
        <v>0.14763864736565818</v>
      </c>
      <c r="X10" s="37">
        <f t="shared" si="13"/>
        <v>0.16083978743686878</v>
      </c>
      <c r="Y10" s="19">
        <f t="shared" si="14"/>
        <v>0.16538425978795585</v>
      </c>
      <c r="AA10" s="103">
        <f t="shared" si="2"/>
        <v>5.8230301379489556E-2</v>
      </c>
      <c r="AB10" s="104">
        <f t="shared" si="3"/>
        <v>0.45444723510870699</v>
      </c>
    </row>
    <row r="11" spans="1:28" ht="20.100000000000001" customHeight="1" x14ac:dyDescent="0.25">
      <c r="A11" s="24"/>
      <c r="B11" t="s">
        <v>8</v>
      </c>
      <c r="C11" s="10">
        <v>108515</v>
      </c>
      <c r="D11" s="35">
        <v>88963</v>
      </c>
      <c r="E11" s="35">
        <v>259060</v>
      </c>
      <c r="F11" s="35">
        <v>298131</v>
      </c>
      <c r="G11" s="35">
        <v>76415</v>
      </c>
      <c r="H11" s="35"/>
      <c r="I11" s="11"/>
      <c r="J11" s="374"/>
      <c r="L11" s="10"/>
      <c r="M11" s="161"/>
      <c r="O11" s="96">
        <f t="shared" si="4"/>
        <v>9.8886259050122547E-4</v>
      </c>
      <c r="P11" s="18">
        <f t="shared" si="5"/>
        <v>7.9174123550826881E-4</v>
      </c>
      <c r="Q11" s="18">
        <f t="shared" si="6"/>
        <v>2.2506626970580906E-3</v>
      </c>
      <c r="R11" s="37">
        <f t="shared" si="7"/>
        <v>2.3926849718932889E-3</v>
      </c>
      <c r="S11" s="37">
        <f t="shared" si="8"/>
        <v>6.798333674725369E-4</v>
      </c>
      <c r="T11" s="37">
        <f t="shared" si="9"/>
        <v>0</v>
      </c>
      <c r="U11" s="37">
        <f t="shared" si="10"/>
        <v>0</v>
      </c>
      <c r="V11" s="37">
        <f t="shared" si="11"/>
        <v>0</v>
      </c>
      <c r="W11" s="19">
        <f t="shared" si="12"/>
        <v>0</v>
      </c>
      <c r="X11" s="37">
        <f t="shared" si="13"/>
        <v>0</v>
      </c>
      <c r="Y11" s="19">
        <f t="shared" si="14"/>
        <v>0</v>
      </c>
      <c r="AA11" s="103"/>
      <c r="AB11" s="104">
        <f t="shared" si="3"/>
        <v>0</v>
      </c>
    </row>
    <row r="12" spans="1:28" ht="20.100000000000001" customHeight="1" x14ac:dyDescent="0.25">
      <c r="A12" s="24"/>
      <c r="B12" t="s">
        <v>15</v>
      </c>
      <c r="C12" s="10">
        <v>33870</v>
      </c>
      <c r="D12" s="35">
        <v>27242</v>
      </c>
      <c r="E12" s="35">
        <v>23820</v>
      </c>
      <c r="F12" s="35">
        <v>29584</v>
      </c>
      <c r="G12" s="35">
        <v>54141</v>
      </c>
      <c r="H12" s="35">
        <v>32673</v>
      </c>
      <c r="I12" s="11">
        <v>35417.128999999994</v>
      </c>
      <c r="J12" s="11">
        <v>31669.913999999993</v>
      </c>
      <c r="K12" s="161">
        <v>18558.388999999996</v>
      </c>
      <c r="L12" s="10">
        <v>7937.2050000000008</v>
      </c>
      <c r="M12" s="161">
        <v>1244.5899999999999</v>
      </c>
      <c r="O12" s="96">
        <f t="shared" si="4"/>
        <v>3.0864650914874908E-4</v>
      </c>
      <c r="P12" s="18">
        <f t="shared" si="5"/>
        <v>2.4244477746609554E-4</v>
      </c>
      <c r="Q12" s="18">
        <f t="shared" si="6"/>
        <v>2.0694350900920139E-4</v>
      </c>
      <c r="R12" s="37">
        <f t="shared" si="7"/>
        <v>2.374298285266915E-4</v>
      </c>
      <c r="S12" s="37">
        <f t="shared" si="8"/>
        <v>4.8167059279370048E-4</v>
      </c>
      <c r="T12" s="37">
        <f t="shared" si="9"/>
        <v>2.7761138484518662E-4</v>
      </c>
      <c r="U12" s="37">
        <f t="shared" si="10"/>
        <v>2.8364802869086203E-4</v>
      </c>
      <c r="V12" s="37">
        <f t="shared" si="11"/>
        <v>2.5540251665173485E-4</v>
      </c>
      <c r="W12" s="19">
        <f t="shared" si="12"/>
        <v>1.4225566773904967E-4</v>
      </c>
      <c r="X12" s="37">
        <f t="shared" si="13"/>
        <v>3.362940884286779E-4</v>
      </c>
      <c r="Y12" s="19">
        <f t="shared" si="14"/>
        <v>5.1238739035708457E-5</v>
      </c>
      <c r="AA12" s="103">
        <f t="shared" si="2"/>
        <v>-0.84319543214519466</v>
      </c>
      <c r="AB12" s="104">
        <f t="shared" si="3"/>
        <v>-2.8505534939296945E-2</v>
      </c>
    </row>
    <row r="13" spans="1:28" ht="20.100000000000001" customHeight="1" x14ac:dyDescent="0.25">
      <c r="A13" s="24"/>
      <c r="B13" t="s">
        <v>13</v>
      </c>
      <c r="C13" s="10">
        <v>1062653</v>
      </c>
      <c r="D13" s="35">
        <v>762668</v>
      </c>
      <c r="E13" s="35">
        <v>1066136</v>
      </c>
      <c r="F13" s="35">
        <v>883932</v>
      </c>
      <c r="G13" s="35">
        <v>506675</v>
      </c>
      <c r="H13" s="35">
        <v>377044</v>
      </c>
      <c r="I13" s="11">
        <v>299635.37099999981</v>
      </c>
      <c r="J13" s="11">
        <v>409779.19099999993</v>
      </c>
      <c r="K13" s="161">
        <v>499741.40500000009</v>
      </c>
      <c r="L13" s="10">
        <v>112940.45699999998</v>
      </c>
      <c r="M13" s="161">
        <v>115293.39200000002</v>
      </c>
      <c r="O13" s="96">
        <f t="shared" si="4"/>
        <v>9.6836179181117709E-3</v>
      </c>
      <c r="P13" s="18">
        <f t="shared" si="5"/>
        <v>6.7874926048202104E-3</v>
      </c>
      <c r="Q13" s="18">
        <f t="shared" si="6"/>
        <v>9.2623813988679232E-3</v>
      </c>
      <c r="R13" s="37">
        <f t="shared" si="7"/>
        <v>7.0940989450126914E-3</v>
      </c>
      <c r="S13" s="37">
        <f t="shared" si="8"/>
        <v>4.5076826730896767E-3</v>
      </c>
      <c r="T13" s="37">
        <f t="shared" si="9"/>
        <v>3.2036148191953153E-3</v>
      </c>
      <c r="U13" s="37">
        <f t="shared" si="10"/>
        <v>2.399714056726762E-3</v>
      </c>
      <c r="V13" s="37">
        <f t="shared" si="11"/>
        <v>3.3046706932299197E-3</v>
      </c>
      <c r="W13" s="19">
        <f t="shared" si="12"/>
        <v>3.8306690987631458E-3</v>
      </c>
      <c r="X13" s="37">
        <f t="shared" si="13"/>
        <v>4.7852119270616394E-3</v>
      </c>
      <c r="Y13" s="19">
        <f t="shared" si="14"/>
        <v>4.7465334168116718E-3</v>
      </c>
      <c r="AA13" s="103">
        <f t="shared" si="2"/>
        <v>2.0833411361174514E-2</v>
      </c>
      <c r="AB13" s="104">
        <f t="shared" si="3"/>
        <v>-3.8678510249967601E-3</v>
      </c>
    </row>
    <row r="14" spans="1:28" ht="20.100000000000001" customHeight="1" x14ac:dyDescent="0.25">
      <c r="A14" s="24"/>
      <c r="B14" t="s">
        <v>16</v>
      </c>
      <c r="C14" s="10">
        <v>6243657</v>
      </c>
      <c r="D14" s="35">
        <v>5984241</v>
      </c>
      <c r="E14" s="35">
        <v>6482985</v>
      </c>
      <c r="F14" s="35">
        <v>6587282</v>
      </c>
      <c r="G14" s="35">
        <v>5453007</v>
      </c>
      <c r="H14" s="35">
        <v>5386131</v>
      </c>
      <c r="I14" s="35">
        <v>6126794.7779999962</v>
      </c>
      <c r="J14" s="35">
        <v>5546591.6619999986</v>
      </c>
      <c r="K14" s="12">
        <v>5612439.9229999995</v>
      </c>
      <c r="L14" s="10">
        <v>1049667.8320000002</v>
      </c>
      <c r="M14" s="161">
        <v>978083.84500000032</v>
      </c>
      <c r="O14" s="96">
        <f t="shared" si="4"/>
        <v>5.6896455192564255E-2</v>
      </c>
      <c r="P14" s="18">
        <f t="shared" si="5"/>
        <v>5.3257762923004374E-2</v>
      </c>
      <c r="Q14" s="18">
        <f t="shared" si="6"/>
        <v>5.6322907840219039E-2</v>
      </c>
      <c r="R14" s="37">
        <f t="shared" si="7"/>
        <v>5.2866996880643641E-2</v>
      </c>
      <c r="S14" s="37">
        <f t="shared" si="8"/>
        <v>4.8513199131863062E-2</v>
      </c>
      <c r="T14" s="37">
        <f t="shared" si="9"/>
        <v>4.5764125910310954E-2</v>
      </c>
      <c r="U14" s="37">
        <f t="shared" si="10"/>
        <v>4.9068157415389793E-2</v>
      </c>
      <c r="V14" s="37">
        <f t="shared" si="11"/>
        <v>4.4730575186100234E-2</v>
      </c>
      <c r="W14" s="19">
        <f t="shared" si="12"/>
        <v>4.3021050420468367E-2</v>
      </c>
      <c r="X14" s="37">
        <f t="shared" si="13"/>
        <v>4.4473726798708944E-2</v>
      </c>
      <c r="Y14" s="19">
        <f t="shared" si="14"/>
        <v>4.0266901460719866E-2</v>
      </c>
      <c r="AA14" s="103">
        <f t="shared" si="2"/>
        <v>-6.8196799804378344E-2</v>
      </c>
      <c r="AB14" s="104">
        <f t="shared" si="3"/>
        <v>-0.42068253379890785</v>
      </c>
    </row>
    <row r="15" spans="1:28" ht="20.100000000000001" customHeight="1" x14ac:dyDescent="0.25">
      <c r="A15" s="24"/>
      <c r="B15" t="s">
        <v>83</v>
      </c>
      <c r="C15" s="10">
        <v>372565</v>
      </c>
      <c r="D15" s="35">
        <v>415358</v>
      </c>
      <c r="E15" s="35">
        <v>770569</v>
      </c>
      <c r="F15" s="35">
        <v>903667</v>
      </c>
      <c r="G15" s="35">
        <v>850670</v>
      </c>
      <c r="H15" s="35">
        <v>1004265</v>
      </c>
      <c r="I15" s="35">
        <v>1217376.2410000002</v>
      </c>
      <c r="J15" s="35">
        <v>1357839.1099999996</v>
      </c>
      <c r="K15" s="12">
        <v>1443883.7710000009</v>
      </c>
      <c r="L15" s="10">
        <v>286387.77799999993</v>
      </c>
      <c r="M15" s="161">
        <v>372359.87799999997</v>
      </c>
      <c r="O15" s="96">
        <f t="shared" si="4"/>
        <v>3.3950660372306972E-3</v>
      </c>
      <c r="P15" s="18">
        <f t="shared" si="5"/>
        <v>3.6965486336819073E-3</v>
      </c>
      <c r="Q15" s="18">
        <f t="shared" si="6"/>
        <v>6.6945530140097107E-3</v>
      </c>
      <c r="R15" s="37">
        <f t="shared" si="7"/>
        <v>7.2524844799631465E-3</v>
      </c>
      <c r="S15" s="37">
        <f t="shared" si="8"/>
        <v>7.5680671426796176E-3</v>
      </c>
      <c r="T15" s="37">
        <f t="shared" si="9"/>
        <v>8.5328986441879015E-3</v>
      </c>
      <c r="U15" s="37">
        <f t="shared" si="10"/>
        <v>9.7496996703132499E-3</v>
      </c>
      <c r="V15" s="37">
        <f t="shared" si="11"/>
        <v>1.0950314734108586E-2</v>
      </c>
      <c r="W15" s="19">
        <f t="shared" si="12"/>
        <v>1.1067806046159622E-2</v>
      </c>
      <c r="X15" s="37">
        <f t="shared" si="13"/>
        <v>1.2134059374757807E-2</v>
      </c>
      <c r="Y15" s="19">
        <f t="shared" si="14"/>
        <v>1.5329747640757389E-2</v>
      </c>
      <c r="AA15" s="103">
        <f t="shared" si="2"/>
        <v>0.30019472409189213</v>
      </c>
      <c r="AB15" s="104">
        <f t="shared" si="3"/>
        <v>0.31956882659995822</v>
      </c>
    </row>
    <row r="16" spans="1:28" ht="20.100000000000001" customHeight="1" x14ac:dyDescent="0.25">
      <c r="A16" s="24"/>
      <c r="B16" t="s">
        <v>9</v>
      </c>
      <c r="C16" s="10">
        <v>3895621</v>
      </c>
      <c r="D16" s="35">
        <v>4806982</v>
      </c>
      <c r="E16" s="35">
        <v>5482162</v>
      </c>
      <c r="F16" s="35">
        <v>5290110</v>
      </c>
      <c r="G16" s="35">
        <v>4612920</v>
      </c>
      <c r="H16" s="35">
        <v>5165606</v>
      </c>
      <c r="I16" s="35">
        <v>5586405.3529999964</v>
      </c>
      <c r="J16" s="35">
        <v>5095725.5679999972</v>
      </c>
      <c r="K16" s="12">
        <v>4891927.0439999979</v>
      </c>
      <c r="L16" s="10">
        <v>989338.84900000016</v>
      </c>
      <c r="M16" s="161">
        <v>898876.71300000011</v>
      </c>
      <c r="O16" s="96">
        <f t="shared" si="4"/>
        <v>3.5499551893019163E-2</v>
      </c>
      <c r="P16" s="18">
        <f t="shared" si="5"/>
        <v>4.2780547730472317E-2</v>
      </c>
      <c r="Q16" s="18">
        <f t="shared" si="6"/>
        <v>4.7627953032615515E-2</v>
      </c>
      <c r="R16" s="37">
        <f t="shared" si="7"/>
        <v>4.2456392312984585E-2</v>
      </c>
      <c r="S16" s="37">
        <f t="shared" si="8"/>
        <v>4.1039284662453906E-2</v>
      </c>
      <c r="T16" s="37">
        <f t="shared" si="9"/>
        <v>4.3890399878327824E-2</v>
      </c>
      <c r="U16" s="37">
        <f t="shared" si="10"/>
        <v>4.4740296872920686E-2</v>
      </c>
      <c r="V16" s="37">
        <f t="shared" si="11"/>
        <v>4.1094558521181664E-2</v>
      </c>
      <c r="W16" s="19">
        <f t="shared" si="12"/>
        <v>3.7498101164650403E-2</v>
      </c>
      <c r="X16" s="37">
        <f t="shared" si="13"/>
        <v>4.1917627977547819E-2</v>
      </c>
      <c r="Y16" s="19">
        <f t="shared" si="14"/>
        <v>3.7006009467119627E-2</v>
      </c>
      <c r="AA16" s="103">
        <f t="shared" si="2"/>
        <v>-9.143695922932471E-2</v>
      </c>
      <c r="AB16" s="104">
        <f t="shared" si="3"/>
        <v>-0.49116185104281923</v>
      </c>
    </row>
    <row r="17" spans="1:29" ht="20.25" customHeight="1" x14ac:dyDescent="0.25">
      <c r="A17" s="24"/>
      <c r="B17" t="s">
        <v>12</v>
      </c>
      <c r="C17" s="10">
        <v>4845416</v>
      </c>
      <c r="D17" s="35">
        <v>5201550</v>
      </c>
      <c r="E17" s="35">
        <v>5167240</v>
      </c>
      <c r="F17" s="35">
        <v>10234145</v>
      </c>
      <c r="G17" s="35">
        <v>9021185</v>
      </c>
      <c r="H17" s="35">
        <v>8873262</v>
      </c>
      <c r="I17" s="35">
        <v>9389189.1330000106</v>
      </c>
      <c r="J17" s="35">
        <v>8190924.4990000064</v>
      </c>
      <c r="K17" s="12">
        <v>7836178.1020000018</v>
      </c>
      <c r="L17" s="10">
        <v>1722540.6419999988</v>
      </c>
      <c r="M17" s="161">
        <v>1482878.8810000001</v>
      </c>
      <c r="O17" s="96">
        <f t="shared" si="4"/>
        <v>4.4154730846575001E-2</v>
      </c>
      <c r="P17" s="18">
        <f t="shared" si="5"/>
        <v>4.6292072249789637E-2</v>
      </c>
      <c r="Q17" s="18">
        <f t="shared" si="6"/>
        <v>4.4891972186931396E-2</v>
      </c>
      <c r="R17" s="37">
        <f t="shared" si="7"/>
        <v>8.213531951282102E-2</v>
      </c>
      <c r="S17" s="37">
        <f t="shared" si="8"/>
        <v>8.0257836513024122E-2</v>
      </c>
      <c r="T17" s="37">
        <f t="shared" si="9"/>
        <v>7.5393093744503717E-2</v>
      </c>
      <c r="U17" s="37">
        <f t="shared" si="10"/>
        <v>7.519595923715662E-2</v>
      </c>
      <c r="V17" s="37">
        <f t="shared" si="11"/>
        <v>6.6055838697539643E-2</v>
      </c>
      <c r="W17" s="19">
        <f t="shared" si="12"/>
        <v>6.0066676499890656E-2</v>
      </c>
      <c r="X17" s="37">
        <f t="shared" si="13"/>
        <v>7.2982899519760308E-2</v>
      </c>
      <c r="Y17" s="19">
        <f t="shared" si="14"/>
        <v>6.1048894820882688E-2</v>
      </c>
      <c r="AA17" s="103">
        <f t="shared" si="2"/>
        <v>-0.13913271777537481</v>
      </c>
      <c r="AB17" s="104">
        <f t="shared" si="3"/>
        <v>-1.193400469887762</v>
      </c>
    </row>
    <row r="18" spans="1:29" ht="20.100000000000001" customHeight="1" x14ac:dyDescent="0.25">
      <c r="A18" s="24"/>
      <c r="B18" t="s">
        <v>11</v>
      </c>
      <c r="C18" s="10">
        <v>14042265</v>
      </c>
      <c r="D18" s="35">
        <v>14810295</v>
      </c>
      <c r="E18" s="35">
        <v>17624800</v>
      </c>
      <c r="F18" s="35">
        <v>20081558</v>
      </c>
      <c r="G18" s="35">
        <v>20462250</v>
      </c>
      <c r="H18" s="35">
        <v>21788993</v>
      </c>
      <c r="I18" s="35">
        <v>21703759.150999978</v>
      </c>
      <c r="J18" s="35">
        <v>21867622.024999995</v>
      </c>
      <c r="K18" s="12">
        <v>21624321.550999995</v>
      </c>
      <c r="L18" s="10">
        <v>3595769.8510000012</v>
      </c>
      <c r="M18" s="161">
        <v>3651513.0620000004</v>
      </c>
      <c r="O18" s="96">
        <f t="shared" si="4"/>
        <v>0.12796268298764862</v>
      </c>
      <c r="P18" s="18">
        <f t="shared" si="5"/>
        <v>0.13180672033926391</v>
      </c>
      <c r="Q18" s="18">
        <f t="shared" si="6"/>
        <v>0.15312082105732044</v>
      </c>
      <c r="R18" s="37">
        <f t="shared" si="7"/>
        <v>0.16116687643620908</v>
      </c>
      <c r="S18" s="37">
        <f t="shared" si="8"/>
        <v>0.1820443672520437</v>
      </c>
      <c r="T18" s="37">
        <f t="shared" si="9"/>
        <v>0.18513367370954847</v>
      </c>
      <c r="U18" s="37">
        <f t="shared" si="10"/>
        <v>0.17382065323144635</v>
      </c>
      <c r="V18" s="37">
        <f t="shared" si="11"/>
        <v>0.17635177974824642</v>
      </c>
      <c r="W18" s="19">
        <f t="shared" si="12"/>
        <v>0.16575696854082686</v>
      </c>
      <c r="X18" s="37">
        <f t="shared" si="13"/>
        <v>0.15235037324113063</v>
      </c>
      <c r="Y18" s="19">
        <f t="shared" si="14"/>
        <v>0.1503297671275671</v>
      </c>
      <c r="AA18" s="103">
        <f t="shared" si="2"/>
        <v>1.5502441287919675E-2</v>
      </c>
      <c r="AB18" s="104">
        <f t="shared" si="3"/>
        <v>-0.20206061135635278</v>
      </c>
    </row>
    <row r="19" spans="1:29" ht="20.100000000000001" customHeight="1" x14ac:dyDescent="0.25">
      <c r="A19" s="24"/>
      <c r="B19" t="s">
        <v>6</v>
      </c>
      <c r="C19" s="10">
        <v>47928070</v>
      </c>
      <c r="D19" s="35">
        <v>45576684</v>
      </c>
      <c r="E19" s="35">
        <v>43835850</v>
      </c>
      <c r="F19" s="35">
        <v>45113271</v>
      </c>
      <c r="G19" s="35">
        <v>38603495</v>
      </c>
      <c r="H19" s="35">
        <v>40125383</v>
      </c>
      <c r="I19" s="35">
        <v>42108532.957999974</v>
      </c>
      <c r="J19" s="35">
        <v>43206261.149000034</v>
      </c>
      <c r="K19" s="12">
        <v>47753772.534999937</v>
      </c>
      <c r="L19" s="10">
        <v>8478138.9959999956</v>
      </c>
      <c r="M19" s="161">
        <v>9135894.1360000055</v>
      </c>
      <c r="O19" s="96">
        <f t="shared" si="4"/>
        <v>0.43675321806131939</v>
      </c>
      <c r="P19" s="18">
        <f t="shared" si="5"/>
        <v>0.40561739262985674</v>
      </c>
      <c r="Q19" s="18">
        <f t="shared" si="6"/>
        <v>0.38083730560037787</v>
      </c>
      <c r="R19" s="37">
        <f t="shared" si="7"/>
        <v>0.36206179684316403</v>
      </c>
      <c r="S19" s="37">
        <f t="shared" si="8"/>
        <v>0.34343969118706069</v>
      </c>
      <c r="T19" s="37">
        <f t="shared" si="9"/>
        <v>0.34093175227476841</v>
      </c>
      <c r="U19" s="37">
        <f t="shared" si="10"/>
        <v>0.33723801736162434</v>
      </c>
      <c r="V19" s="37">
        <f t="shared" si="11"/>
        <v>0.34843756862006908</v>
      </c>
      <c r="W19" s="19">
        <f t="shared" si="12"/>
        <v>0.36604711750708036</v>
      </c>
      <c r="X19" s="37">
        <f t="shared" si="13"/>
        <v>0.35921310149245794</v>
      </c>
      <c r="Y19" s="19">
        <f t="shared" si="14"/>
        <v>0.37611719159913187</v>
      </c>
      <c r="AA19" s="103">
        <f t="shared" si="2"/>
        <v>7.7582490722355485E-2</v>
      </c>
      <c r="AB19" s="104">
        <f t="shared" si="3"/>
        <v>1.690409010667393</v>
      </c>
    </row>
    <row r="20" spans="1:29" ht="20.100000000000001" customHeight="1" thickBot="1" x14ac:dyDescent="0.3">
      <c r="A20" s="24"/>
      <c r="B20" t="s">
        <v>7</v>
      </c>
      <c r="C20" s="32">
        <v>286172</v>
      </c>
      <c r="D20" s="44">
        <v>394480</v>
      </c>
      <c r="E20" s="44">
        <v>483510</v>
      </c>
      <c r="F20" s="35">
        <v>414991</v>
      </c>
      <c r="G20" s="35">
        <v>223402</v>
      </c>
      <c r="H20" s="35">
        <v>221774</v>
      </c>
      <c r="I20" s="35">
        <v>319943.50500000012</v>
      </c>
      <c r="J20" s="35">
        <v>339972.7570000001</v>
      </c>
      <c r="K20" s="12">
        <v>412812.00999999972</v>
      </c>
      <c r="L20" s="10">
        <v>62604.318999999989</v>
      </c>
      <c r="M20" s="161">
        <v>83655.115000000005</v>
      </c>
      <c r="O20" s="96">
        <f t="shared" si="4"/>
        <v>2.6077941782142256E-3</v>
      </c>
      <c r="P20" s="18">
        <f t="shared" si="5"/>
        <v>3.5107413484628653E-3</v>
      </c>
      <c r="Q20" s="18">
        <f t="shared" si="6"/>
        <v>4.2006404719159935E-3</v>
      </c>
      <c r="R20" s="37">
        <f t="shared" si="7"/>
        <v>3.3305584765454376E-3</v>
      </c>
      <c r="S20" s="37">
        <f t="shared" si="8"/>
        <v>1.987517293202901E-3</v>
      </c>
      <c r="T20" s="37">
        <f t="shared" si="9"/>
        <v>1.8843383608072846E-3</v>
      </c>
      <c r="U20" s="37">
        <f t="shared" si="10"/>
        <v>2.5623574538098503E-3</v>
      </c>
      <c r="V20" s="37">
        <f t="shared" si="11"/>
        <v>2.7417156147259746E-3</v>
      </c>
      <c r="W20" s="19">
        <f t="shared" si="12"/>
        <v>3.1643289799157255E-3</v>
      </c>
      <c r="X20" s="37">
        <f t="shared" si="13"/>
        <v>2.6525032917510826E-3</v>
      </c>
      <c r="Y20" s="19">
        <f t="shared" si="14"/>
        <v>3.4440117681221773E-3</v>
      </c>
      <c r="AA20" s="105">
        <f t="shared" si="2"/>
        <v>0.33625149728088283</v>
      </c>
      <c r="AB20" s="106">
        <f t="shared" si="3"/>
        <v>7.9150847637109473E-2</v>
      </c>
    </row>
    <row r="21" spans="1:29" ht="20.100000000000001" customHeight="1" thickBot="1" x14ac:dyDescent="0.3">
      <c r="A21" s="5" t="s">
        <v>45</v>
      </c>
      <c r="B21" s="6"/>
      <c r="C21" s="13">
        <f t="shared" ref="C21:K21" si="15">C22+C23</f>
        <v>147163289</v>
      </c>
      <c r="D21" s="36">
        <f t="shared" si="15"/>
        <v>155031652</v>
      </c>
      <c r="E21" s="36">
        <f t="shared" si="15"/>
        <v>148990336</v>
      </c>
      <c r="F21" s="36">
        <f t="shared" si="15"/>
        <v>153690292</v>
      </c>
      <c r="G21" s="36">
        <f t="shared" si="15"/>
        <v>139488448</v>
      </c>
      <c r="H21" s="36">
        <f t="shared" si="15"/>
        <v>137236262</v>
      </c>
      <c r="I21" s="36">
        <f t="shared" si="15"/>
        <v>156407472.72500014</v>
      </c>
      <c r="J21" s="36">
        <f t="shared" si="15"/>
        <v>157085776.72500035</v>
      </c>
      <c r="K21" s="36">
        <f t="shared" si="15"/>
        <v>157284914.26700002</v>
      </c>
      <c r="L21" s="13">
        <f>L22+L23</f>
        <v>33285449.144000009</v>
      </c>
      <c r="M21" s="160">
        <f>M22+M23</f>
        <v>32814326.526000001</v>
      </c>
      <c r="O21" s="20">
        <f t="shared" ref="O21:Y21" si="16">C21/C24</f>
        <v>0.57284163392191756</v>
      </c>
      <c r="P21" s="21">
        <f t="shared" si="16"/>
        <v>0.57978432417516979</v>
      </c>
      <c r="Q21" s="21">
        <f t="shared" si="16"/>
        <v>0.56415600656935261</v>
      </c>
      <c r="R21" s="21">
        <f t="shared" si="16"/>
        <v>0.55226405788291266</v>
      </c>
      <c r="S21" s="259">
        <f t="shared" si="16"/>
        <v>0.55376513027508345</v>
      </c>
      <c r="T21" s="259">
        <f t="shared" si="16"/>
        <v>0.53833012116499857</v>
      </c>
      <c r="U21" s="259">
        <f t="shared" si="16"/>
        <v>0.55607508401722683</v>
      </c>
      <c r="V21" s="259">
        <f t="shared" si="16"/>
        <v>0.55885350842298864</v>
      </c>
      <c r="W21" s="22">
        <f t="shared" si="16"/>
        <v>0.54661612826580264</v>
      </c>
      <c r="X21" s="27">
        <f t="shared" si="16"/>
        <v>0.5851108406957316</v>
      </c>
      <c r="Y21" s="22">
        <f t="shared" si="16"/>
        <v>0.57463798251614717</v>
      </c>
      <c r="AA21" s="102">
        <f t="shared" si="2"/>
        <v>-1.4154011140478545E-2</v>
      </c>
      <c r="AB21" s="101">
        <f t="shared" si="3"/>
        <v>-1.0472858179584432</v>
      </c>
    </row>
    <row r="22" spans="1:29" ht="20.100000000000001" customHeight="1" x14ac:dyDescent="0.25">
      <c r="A22" s="24"/>
      <c r="B22" t="s">
        <v>4</v>
      </c>
      <c r="C22" s="10">
        <v>3046159</v>
      </c>
      <c r="D22" s="35">
        <v>3186089</v>
      </c>
      <c r="E22" s="35">
        <v>4597781</v>
      </c>
      <c r="F22" s="35">
        <v>8165902</v>
      </c>
      <c r="G22" s="35">
        <v>8285202</v>
      </c>
      <c r="H22" s="35">
        <v>9395190</v>
      </c>
      <c r="I22" s="35">
        <v>10730085.666000001</v>
      </c>
      <c r="J22" s="35">
        <v>11642639.954999996</v>
      </c>
      <c r="K22" s="12">
        <v>12362370.479999999</v>
      </c>
      <c r="L22" s="10">
        <v>3025810.6420000005</v>
      </c>
      <c r="M22" s="161">
        <v>2949768.1439999994</v>
      </c>
      <c r="O22" s="96">
        <f t="shared" ref="O22:Y22" si="17">C22/C21</f>
        <v>2.0699177224830848E-2</v>
      </c>
      <c r="P22" s="37">
        <f t="shared" si="17"/>
        <v>2.0551216212286765E-2</v>
      </c>
      <c r="Q22" s="37">
        <f t="shared" si="17"/>
        <v>3.085959212817669E-2</v>
      </c>
      <c r="R22" s="37">
        <f t="shared" si="17"/>
        <v>5.3132191329300096E-2</v>
      </c>
      <c r="S22" s="37">
        <f t="shared" si="17"/>
        <v>5.9397047703907351E-2</v>
      </c>
      <c r="T22" s="37">
        <f t="shared" si="17"/>
        <v>6.8459967235190364E-2</v>
      </c>
      <c r="U22" s="37">
        <f t="shared" si="17"/>
        <v>6.8603408002544275E-2</v>
      </c>
      <c r="V22" s="37">
        <f t="shared" si="17"/>
        <v>7.4116448972856366E-2</v>
      </c>
      <c r="W22" s="19">
        <f t="shared" si="17"/>
        <v>7.8598577222823651E-2</v>
      </c>
      <c r="X22" s="37">
        <f t="shared" si="17"/>
        <v>9.0904906492614623E-2</v>
      </c>
      <c r="Y22" s="19">
        <f t="shared" si="17"/>
        <v>8.9892691890622517E-2</v>
      </c>
      <c r="AA22" s="103">
        <f t="shared" si="2"/>
        <v>-2.5131281166272352E-2</v>
      </c>
      <c r="AB22" s="104">
        <f t="shared" si="3"/>
        <v>-0.10122146019921063</v>
      </c>
    </row>
    <row r="23" spans="1:29" ht="20.100000000000001" customHeight="1" thickBot="1" x14ac:dyDescent="0.3">
      <c r="A23" s="24"/>
      <c r="B23" t="s">
        <v>3</v>
      </c>
      <c r="C23" s="32">
        <v>144117130</v>
      </c>
      <c r="D23" s="35">
        <v>151845563</v>
      </c>
      <c r="E23" s="35">
        <v>144392555</v>
      </c>
      <c r="F23" s="35">
        <v>145524390</v>
      </c>
      <c r="G23" s="35">
        <v>131203246</v>
      </c>
      <c r="H23" s="35">
        <v>127841072</v>
      </c>
      <c r="I23" s="35">
        <v>145677387.05900013</v>
      </c>
      <c r="J23" s="35">
        <v>145443136.77000037</v>
      </c>
      <c r="K23" s="43">
        <v>144922543.78700003</v>
      </c>
      <c r="L23" s="10">
        <v>30259638.502000008</v>
      </c>
      <c r="M23" s="161">
        <v>29864558.381999999</v>
      </c>
      <c r="O23" s="96">
        <f>C23/C21</f>
        <v>0.97930082277516917</v>
      </c>
      <c r="P23" s="37">
        <f>D23/D21</f>
        <v>0.97944878378771327</v>
      </c>
      <c r="Q23" s="37">
        <f>E23/E21</f>
        <v>0.96914040787182332</v>
      </c>
      <c r="R23" s="37">
        <f>F23/F21</f>
        <v>0.94686780867069986</v>
      </c>
      <c r="S23" s="37">
        <f>F23/F21</f>
        <v>0.94686780867069986</v>
      </c>
      <c r="T23" s="37">
        <f t="shared" ref="T23:Y23" si="18">H23/H21</f>
        <v>0.93154003276480968</v>
      </c>
      <c r="U23" s="37">
        <f t="shared" si="18"/>
        <v>0.93139659199745573</v>
      </c>
      <c r="V23" s="37">
        <f t="shared" si="18"/>
        <v>0.9258835510271437</v>
      </c>
      <c r="W23" s="94">
        <f t="shared" si="18"/>
        <v>0.9214014227771764</v>
      </c>
      <c r="X23" s="178">
        <f t="shared" si="18"/>
        <v>0.90909509350738538</v>
      </c>
      <c r="Y23" s="94">
        <f t="shared" si="18"/>
        <v>0.91010730810937746</v>
      </c>
      <c r="AA23" s="105">
        <f t="shared" si="2"/>
        <v>-1.3056339717141555E-2</v>
      </c>
      <c r="AB23" s="106">
        <f t="shared" si="3"/>
        <v>0.10122146019920786</v>
      </c>
    </row>
    <row r="24" spans="1:29" ht="20.100000000000001" customHeight="1" thickBot="1" x14ac:dyDescent="0.3">
      <c r="A24" s="74" t="s">
        <v>5</v>
      </c>
      <c r="B24" s="100"/>
      <c r="C24" s="83">
        <f t="shared" ref="C24:J24" si="19">C7+C21</f>
        <v>256900477</v>
      </c>
      <c r="D24" s="84">
        <f t="shared" si="19"/>
        <v>267395384</v>
      </c>
      <c r="E24" s="84">
        <f t="shared" si="19"/>
        <v>264094212</v>
      </c>
      <c r="F24" s="84">
        <f t="shared" si="19"/>
        <v>278291317</v>
      </c>
      <c r="G24" s="84">
        <f t="shared" si="19"/>
        <v>251890992</v>
      </c>
      <c r="H24" s="84">
        <f t="shared" si="19"/>
        <v>254929562</v>
      </c>
      <c r="I24" s="84">
        <f t="shared" si="19"/>
        <v>281270420.5250001</v>
      </c>
      <c r="J24" s="84">
        <f t="shared" si="19"/>
        <v>281085784.3020004</v>
      </c>
      <c r="K24" s="167">
        <f t="shared" ref="K24" si="20">K7+K21</f>
        <v>287742907.92699993</v>
      </c>
      <c r="L24" s="170">
        <f>L7+L21</f>
        <v>56887425.131999999</v>
      </c>
      <c r="M24" s="169">
        <f>M7+M21</f>
        <v>57104346.605000004</v>
      </c>
      <c r="O24" s="89">
        <f>O7+O21</f>
        <v>1</v>
      </c>
      <c r="P24" s="85">
        <f>P7+P21</f>
        <v>1</v>
      </c>
      <c r="Q24" s="85">
        <f>Q7+Q21</f>
        <v>1</v>
      </c>
      <c r="R24" s="85">
        <f t="shared" ref="R24:V24" si="21">R7+R21</f>
        <v>1</v>
      </c>
      <c r="S24" s="85">
        <f t="shared" si="21"/>
        <v>1</v>
      </c>
      <c r="T24" s="85">
        <f t="shared" si="21"/>
        <v>1</v>
      </c>
      <c r="U24" s="85">
        <f t="shared" si="21"/>
        <v>1</v>
      </c>
      <c r="V24" s="85">
        <f t="shared" si="21"/>
        <v>0.99999999999999989</v>
      </c>
      <c r="W24" s="174">
        <f t="shared" ref="W24:Y24" si="22">W7+W21</f>
        <v>1</v>
      </c>
      <c r="X24" s="181">
        <f t="shared" si="22"/>
        <v>1</v>
      </c>
      <c r="Y24" s="85">
        <f t="shared" si="22"/>
        <v>1</v>
      </c>
      <c r="AA24" s="93">
        <f t="shared" si="2"/>
        <v>3.8131708808522504E-3</v>
      </c>
      <c r="AB24" s="155">
        <f t="shared" si="3"/>
        <v>0</v>
      </c>
      <c r="AC24" s="172"/>
    </row>
    <row r="25" spans="1:29" x14ac:dyDescent="0.25">
      <c r="M25" s="260"/>
    </row>
    <row r="26" spans="1:29" x14ac:dyDescent="0.25">
      <c r="M26" s="260"/>
    </row>
    <row r="27" spans="1:29" x14ac:dyDescent="0.25">
      <c r="A27" s="1" t="s">
        <v>22</v>
      </c>
      <c r="M27" s="260"/>
      <c r="O27" s="1" t="s">
        <v>24</v>
      </c>
      <c r="AA27" s="1" t="str">
        <f>AA3</f>
        <v>VARIAÇÃO (JAN-MAR)</v>
      </c>
    </row>
    <row r="28" spans="1:29" ht="15" customHeight="1" thickBot="1" x14ac:dyDescent="0.3">
      <c r="M28" s="260"/>
    </row>
    <row r="29" spans="1:29" ht="24" customHeight="1" x14ac:dyDescent="0.25">
      <c r="A29" s="480" t="s">
        <v>28</v>
      </c>
      <c r="B29" s="510"/>
      <c r="C29" s="482">
        <v>2016</v>
      </c>
      <c r="D29" s="484">
        <v>2017</v>
      </c>
      <c r="E29" s="484">
        <v>2018</v>
      </c>
      <c r="F29" s="486">
        <v>2019</v>
      </c>
      <c r="G29" s="486">
        <v>2020</v>
      </c>
      <c r="H29" s="484">
        <v>2021</v>
      </c>
      <c r="I29" s="484">
        <v>2022</v>
      </c>
      <c r="J29" s="484">
        <v>2023</v>
      </c>
      <c r="K29" s="508">
        <v>2024</v>
      </c>
      <c r="L29" s="496" t="str">
        <f>L5</f>
        <v>janeiro - março</v>
      </c>
      <c r="M29" s="497"/>
      <c r="O29" s="501">
        <v>2016</v>
      </c>
      <c r="P29" s="484">
        <v>2017</v>
      </c>
      <c r="Q29" s="484">
        <v>2018</v>
      </c>
      <c r="R29" s="484">
        <v>2019</v>
      </c>
      <c r="S29" s="484">
        <v>2020</v>
      </c>
      <c r="T29" s="484">
        <v>2021</v>
      </c>
      <c r="U29" s="484">
        <v>2022</v>
      </c>
      <c r="V29" s="484">
        <v>2023</v>
      </c>
      <c r="W29" s="508">
        <v>2024</v>
      </c>
      <c r="X29" s="496" t="str">
        <f>L5</f>
        <v>janeiro - março</v>
      </c>
      <c r="Y29" s="497"/>
      <c r="AA29" s="494" t="s">
        <v>91</v>
      </c>
      <c r="AB29" s="495"/>
    </row>
    <row r="30" spans="1:29" ht="20.25" customHeight="1" thickBot="1" x14ac:dyDescent="0.3">
      <c r="A30" s="511"/>
      <c r="B30" s="512"/>
      <c r="C30" s="513"/>
      <c r="D30" s="498"/>
      <c r="E30" s="498"/>
      <c r="F30" s="507"/>
      <c r="G30" s="507"/>
      <c r="H30" s="485"/>
      <c r="I30" s="485"/>
      <c r="J30" s="485"/>
      <c r="K30" s="509"/>
      <c r="L30" s="166">
        <v>2024</v>
      </c>
      <c r="M30" s="168">
        <v>2025</v>
      </c>
      <c r="O30" s="514"/>
      <c r="P30" s="498"/>
      <c r="Q30" s="498"/>
      <c r="R30" s="498"/>
      <c r="S30" s="498"/>
      <c r="T30" s="498"/>
      <c r="U30" s="498"/>
      <c r="V30" s="498"/>
      <c r="W30" s="515"/>
      <c r="X30" s="166">
        <v>2024</v>
      </c>
      <c r="Y30" s="168">
        <v>2025</v>
      </c>
      <c r="AA30" s="91" t="s">
        <v>1</v>
      </c>
      <c r="AB30" s="75" t="s">
        <v>37</v>
      </c>
    </row>
    <row r="31" spans="1:29" ht="20.100000000000001" customHeight="1" thickBot="1" x14ac:dyDescent="0.3">
      <c r="A31" s="3" t="s">
        <v>2</v>
      </c>
      <c r="B31" s="4"/>
      <c r="C31" s="8">
        <f t="shared" ref="C31:K31" si="23">SUM(C32:C44)</f>
        <v>522001241</v>
      </c>
      <c r="D31" s="9">
        <f t="shared" si="23"/>
        <v>577711455</v>
      </c>
      <c r="E31" s="9">
        <f t="shared" si="23"/>
        <v>623355917</v>
      </c>
      <c r="F31" s="9">
        <f t="shared" si="23"/>
        <v>683536290</v>
      </c>
      <c r="G31" s="9">
        <f t="shared" si="23"/>
        <v>539548771</v>
      </c>
      <c r="H31" s="9">
        <f t="shared" si="23"/>
        <v>579915366</v>
      </c>
      <c r="I31" s="9">
        <f t="shared" si="23"/>
        <v>712980898.08200014</v>
      </c>
      <c r="J31" s="9">
        <f t="shared" si="23"/>
        <v>754562221.04700029</v>
      </c>
      <c r="K31" s="110">
        <f t="shared" si="23"/>
        <v>910266197.40700066</v>
      </c>
      <c r="L31" s="377">
        <f t="shared" ref="L31:M31" si="24">SUM(L32:L44)</f>
        <v>171386222.2969999</v>
      </c>
      <c r="M31" s="179">
        <f t="shared" si="24"/>
        <v>186096132.502</v>
      </c>
      <c r="O31" s="64">
        <f t="shared" ref="O31:Y31" si="25">C31/C48</f>
        <v>0.61627549998513154</v>
      </c>
      <c r="P31" s="16">
        <f t="shared" si="25"/>
        <v>0.62152179077118219</v>
      </c>
      <c r="Q31" s="16">
        <f t="shared" si="25"/>
        <v>0.63882028031149374</v>
      </c>
      <c r="R31" s="258">
        <f t="shared" si="25"/>
        <v>0.64975710426875311</v>
      </c>
      <c r="S31" s="258">
        <f t="shared" si="25"/>
        <v>0.65932397151690492</v>
      </c>
      <c r="T31" s="258">
        <f t="shared" si="25"/>
        <v>0.68401263132974666</v>
      </c>
      <c r="U31" s="258">
        <f t="shared" si="25"/>
        <v>0.65210543366363005</v>
      </c>
      <c r="V31" s="258">
        <f t="shared" si="25"/>
        <v>0.65618219078273243</v>
      </c>
      <c r="W31" s="17">
        <f t="shared" si="25"/>
        <v>0.6793066337845286</v>
      </c>
      <c r="X31" s="7">
        <f t="shared" si="25"/>
        <v>0.65007070996720573</v>
      </c>
      <c r="Y31" s="17">
        <f t="shared" si="25"/>
        <v>0.66447124352020237</v>
      </c>
      <c r="AA31" s="102">
        <f>(M31-L31)/L31</f>
        <v>8.5829012436652544E-2</v>
      </c>
      <c r="AB31" s="101">
        <f>(Y31-X31)*100</f>
        <v>1.4400533552996642</v>
      </c>
    </row>
    <row r="32" spans="1:29" ht="20.100000000000001" customHeight="1" x14ac:dyDescent="0.25">
      <c r="A32" s="24"/>
      <c r="B32" t="s">
        <v>10</v>
      </c>
      <c r="C32" s="10">
        <v>82481770</v>
      </c>
      <c r="D32" s="35">
        <v>93437664</v>
      </c>
      <c r="E32" s="35">
        <v>97313334</v>
      </c>
      <c r="F32" s="35">
        <v>104246485</v>
      </c>
      <c r="G32" s="35">
        <v>83487743</v>
      </c>
      <c r="H32" s="35">
        <v>86539830</v>
      </c>
      <c r="I32" s="315">
        <v>106881024.02599998</v>
      </c>
      <c r="J32" s="415">
        <v>114471196.49300008</v>
      </c>
      <c r="K32" s="248">
        <v>136768920.31500009</v>
      </c>
      <c r="L32" s="212">
        <v>24486232.852999985</v>
      </c>
      <c r="M32" s="161">
        <v>26334509.739999995</v>
      </c>
      <c r="O32" s="96">
        <f>C32/$C$31</f>
        <v>0.15801067798610846</v>
      </c>
      <c r="P32" s="18">
        <f>D32/$D$31</f>
        <v>0.16173759961190315</v>
      </c>
      <c r="Q32" s="18">
        <f>E32/$E$31</f>
        <v>0.15611199211573379</v>
      </c>
      <c r="R32" s="37">
        <f>F32/$F$31</f>
        <v>0.15251053459063599</v>
      </c>
      <c r="S32" s="37">
        <f>G32/$G$31</f>
        <v>0.15473623050843721</v>
      </c>
      <c r="T32" s="37">
        <f>H32/$H$31</f>
        <v>0.14922837895624927</v>
      </c>
      <c r="U32" s="37">
        <f>I32/$I$31</f>
        <v>0.14990727565566217</v>
      </c>
      <c r="V32" s="37">
        <f>J32/$J$31</f>
        <v>0.15170544363348118</v>
      </c>
      <c r="W32" s="19">
        <f>K32/$K$31</f>
        <v>0.15025156454738436</v>
      </c>
      <c r="X32" s="37">
        <f>L32/$L$31</f>
        <v>0.14287165283663886</v>
      </c>
      <c r="Y32" s="19">
        <f>M32/$M$31</f>
        <v>0.14151024734335613</v>
      </c>
      <c r="AA32" s="103">
        <f t="shared" ref="AA32:AA48" si="26">(M32-L32)/L32</f>
        <v>7.5482288275861259E-2</v>
      </c>
      <c r="AB32" s="104">
        <f t="shared" ref="AB32:AB48" si="27">(Y32-X32)*100</f>
        <v>-0.13614054932827302</v>
      </c>
    </row>
    <row r="33" spans="1:29" ht="20.100000000000001" customHeight="1" x14ac:dyDescent="0.25">
      <c r="A33" s="24"/>
      <c r="B33" t="s">
        <v>17</v>
      </c>
      <c r="C33" s="10">
        <v>2459083</v>
      </c>
      <c r="D33" s="35">
        <v>3643226</v>
      </c>
      <c r="E33" s="35">
        <v>2343015</v>
      </c>
      <c r="F33" s="35">
        <v>2552109</v>
      </c>
      <c r="G33" s="35">
        <v>1732037</v>
      </c>
      <c r="H33" s="35">
        <v>1838804</v>
      </c>
      <c r="I33" s="11">
        <v>2511941.0599999982</v>
      </c>
      <c r="J33" s="35">
        <v>2856367.6310000005</v>
      </c>
      <c r="K33" s="12">
        <v>3474786.6370000001</v>
      </c>
      <c r="L33" s="212">
        <v>617548.33900000004</v>
      </c>
      <c r="M33" s="161">
        <v>599483.71899999992</v>
      </c>
      <c r="O33" s="96">
        <f t="shared" ref="O33:O44" si="28">C33/$C$31</f>
        <v>4.7108757735692813E-3</v>
      </c>
      <c r="P33" s="18">
        <f t="shared" ref="P33:P44" si="29">D33/$D$31</f>
        <v>6.3063073589219379E-3</v>
      </c>
      <c r="Q33" s="18">
        <f t="shared" ref="Q33:Q44" si="30">E33/$E$31</f>
        <v>3.7587114136593655E-3</v>
      </c>
      <c r="R33" s="37">
        <f t="shared" ref="R33:R44" si="31">F33/$F$31</f>
        <v>3.7336847177492213E-3</v>
      </c>
      <c r="S33" s="37">
        <f t="shared" ref="S33:S44" si="32">G33/$G$31</f>
        <v>3.210158363978555E-3</v>
      </c>
      <c r="T33" s="37">
        <f t="shared" ref="T33:T44" si="33">H33/$H$31</f>
        <v>3.1708144115636348E-3</v>
      </c>
      <c r="U33" s="37">
        <f t="shared" ref="U33:U44" si="34">I33/$I$31</f>
        <v>3.5231533786633075E-3</v>
      </c>
      <c r="V33" s="37">
        <f t="shared" ref="V33:V44" si="35">J33/$J$31</f>
        <v>3.7854633472593144E-3</v>
      </c>
      <c r="W33" s="19">
        <f t="shared" ref="W33:W44" si="36">K33/$K$31</f>
        <v>3.8173301907709358E-3</v>
      </c>
      <c r="X33" s="37">
        <f t="shared" ref="X33:X44" si="37">L33/$L$31</f>
        <v>3.6032554468108501E-3</v>
      </c>
      <c r="Y33" s="19">
        <f t="shared" ref="Y33:Y44" si="38">M33/$M$31</f>
        <v>3.2213658120678955E-3</v>
      </c>
      <c r="AA33" s="103">
        <f t="shared" si="26"/>
        <v>-2.9252155433293313E-2</v>
      </c>
      <c r="AB33" s="104">
        <f t="shared" si="27"/>
        <v>-3.8188963474295463E-2</v>
      </c>
    </row>
    <row r="34" spans="1:29" ht="20.100000000000001" customHeight="1" x14ac:dyDescent="0.25">
      <c r="A34" s="24"/>
      <c r="B34" t="s">
        <v>14</v>
      </c>
      <c r="C34" s="10">
        <v>83753679</v>
      </c>
      <c r="D34" s="35">
        <v>105319162</v>
      </c>
      <c r="E34" s="35">
        <v>111596848</v>
      </c>
      <c r="F34" s="35">
        <v>124035711</v>
      </c>
      <c r="G34" s="35">
        <v>101902062</v>
      </c>
      <c r="H34" s="35">
        <v>115458556</v>
      </c>
      <c r="I34" s="11">
        <v>150948649.66200003</v>
      </c>
      <c r="J34" s="35">
        <v>160179908.34299996</v>
      </c>
      <c r="K34" s="12">
        <v>203406265.29099992</v>
      </c>
      <c r="L34" s="212">
        <v>40550634.348999985</v>
      </c>
      <c r="M34" s="161">
        <v>43400126.122999996</v>
      </c>
      <c r="O34" s="96">
        <f t="shared" si="28"/>
        <v>0.16044727947303863</v>
      </c>
      <c r="P34" s="18">
        <f t="shared" si="29"/>
        <v>0.18230409158149721</v>
      </c>
      <c r="Q34" s="18">
        <f t="shared" si="30"/>
        <v>0.17902589027642132</v>
      </c>
      <c r="R34" s="37">
        <f t="shared" si="31"/>
        <v>0.18146177871550903</v>
      </c>
      <c r="S34" s="37">
        <f t="shared" si="32"/>
        <v>0.18886533984895315</v>
      </c>
      <c r="T34" s="37">
        <f t="shared" si="33"/>
        <v>0.19909552801882474</v>
      </c>
      <c r="U34" s="37">
        <f t="shared" si="34"/>
        <v>0.21171485809517351</v>
      </c>
      <c r="V34" s="37">
        <f t="shared" si="35"/>
        <v>0.21228190846970943</v>
      </c>
      <c r="W34" s="19">
        <f t="shared" si="36"/>
        <v>0.22345800148399048</v>
      </c>
      <c r="X34" s="37">
        <f>L34/$L$31</f>
        <v>0.23660381683848936</v>
      </c>
      <c r="Y34" s="19">
        <f t="shared" si="38"/>
        <v>0.23321347703200423</v>
      </c>
      <c r="AA34" s="103">
        <f>(M34-L34)/L34</f>
        <v>7.0269967899288424E-2</v>
      </c>
      <c r="AB34" s="104">
        <f t="shared" si="27"/>
        <v>-0.33903398064851209</v>
      </c>
    </row>
    <row r="35" spans="1:29" ht="20.100000000000001" customHeight="1" x14ac:dyDescent="0.25">
      <c r="A35" s="24"/>
      <c r="B35" t="s">
        <v>8</v>
      </c>
      <c r="C35" s="10">
        <v>379930</v>
      </c>
      <c r="D35" s="35">
        <v>237175</v>
      </c>
      <c r="E35" s="35">
        <v>674966</v>
      </c>
      <c r="F35" s="35">
        <v>662159</v>
      </c>
      <c r="G35" s="35">
        <v>179299</v>
      </c>
      <c r="H35" s="35"/>
      <c r="I35" s="11"/>
      <c r="J35" s="35"/>
      <c r="K35" s="12"/>
      <c r="L35" s="212"/>
      <c r="M35" s="161"/>
      <c r="O35" s="96">
        <f t="shared" si="28"/>
        <v>7.2783351869464235E-4</v>
      </c>
      <c r="P35" s="18">
        <f t="shared" si="29"/>
        <v>4.1054231822354985E-4</v>
      </c>
      <c r="Q35" s="18">
        <f t="shared" si="30"/>
        <v>1.0827939249351828E-3</v>
      </c>
      <c r="R35" s="37">
        <f t="shared" si="31"/>
        <v>9.687254498221301E-4</v>
      </c>
      <c r="S35" s="37">
        <f t="shared" si="32"/>
        <v>3.323128688954052E-4</v>
      </c>
      <c r="T35" s="37">
        <f t="shared" si="33"/>
        <v>0</v>
      </c>
      <c r="U35" s="37">
        <f t="shared" si="34"/>
        <v>0</v>
      </c>
      <c r="V35" s="37">
        <f t="shared" si="35"/>
        <v>0</v>
      </c>
      <c r="W35" s="19">
        <f t="shared" si="36"/>
        <v>0</v>
      </c>
      <c r="X35" s="37">
        <f>L35/$L$31</f>
        <v>0</v>
      </c>
      <c r="Y35" s="19">
        <f t="shared" si="38"/>
        <v>0</v>
      </c>
      <c r="AA35" s="103"/>
      <c r="AB35" s="104">
        <f t="shared" si="27"/>
        <v>0</v>
      </c>
    </row>
    <row r="36" spans="1:29" ht="20.100000000000001" customHeight="1" x14ac:dyDescent="0.25">
      <c r="A36" s="24"/>
      <c r="B36" t="s">
        <v>15</v>
      </c>
      <c r="C36" s="10">
        <v>339653</v>
      </c>
      <c r="D36" s="35">
        <v>184063</v>
      </c>
      <c r="E36" s="35">
        <v>176558</v>
      </c>
      <c r="F36" s="35">
        <v>239017</v>
      </c>
      <c r="G36" s="35">
        <v>451176</v>
      </c>
      <c r="H36" s="35">
        <v>229205</v>
      </c>
      <c r="I36" s="11">
        <v>292415.41099999996</v>
      </c>
      <c r="J36" s="35">
        <v>297865.15300000005</v>
      </c>
      <c r="K36" s="12">
        <v>191385.43399999995</v>
      </c>
      <c r="L36" s="212">
        <v>82039.12999999999</v>
      </c>
      <c r="M36" s="161">
        <v>18572.472999999991</v>
      </c>
      <c r="O36" s="96">
        <f t="shared" si="28"/>
        <v>6.5067469830019042E-4</v>
      </c>
      <c r="P36" s="18">
        <f t="shared" si="29"/>
        <v>3.1860714965397389E-4</v>
      </c>
      <c r="Q36" s="18">
        <f t="shared" si="30"/>
        <v>2.8323786649802506E-4</v>
      </c>
      <c r="R36" s="37">
        <f t="shared" si="31"/>
        <v>3.4967711809419806E-4</v>
      </c>
      <c r="S36" s="37">
        <f t="shared" si="32"/>
        <v>8.3620985580930925E-4</v>
      </c>
      <c r="T36" s="37">
        <f t="shared" si="33"/>
        <v>3.952387079876066E-4</v>
      </c>
      <c r="U36" s="37">
        <f t="shared" si="34"/>
        <v>4.1013077880014843E-4</v>
      </c>
      <c r="V36" s="37">
        <f t="shared" si="35"/>
        <v>3.9475227448664777E-4</v>
      </c>
      <c r="W36" s="19">
        <f t="shared" si="36"/>
        <v>2.102521598024662E-4</v>
      </c>
      <c r="X36" s="37">
        <f t="shared" si="37"/>
        <v>4.7867984310799572E-4</v>
      </c>
      <c r="Y36" s="19">
        <f t="shared" si="38"/>
        <v>9.9800424384426093E-5</v>
      </c>
      <c r="AA36" s="103">
        <f t="shared" si="26"/>
        <v>-0.77361445690611308</v>
      </c>
      <c r="AB36" s="104">
        <f t="shared" si="27"/>
        <v>-3.7887941872356966E-2</v>
      </c>
    </row>
    <row r="37" spans="1:29" ht="20.100000000000001" customHeight="1" x14ac:dyDescent="0.25">
      <c r="A37" s="24"/>
      <c r="B37" t="s">
        <v>13</v>
      </c>
      <c r="C37" s="10">
        <v>2716697</v>
      </c>
      <c r="D37" s="35">
        <v>2538731</v>
      </c>
      <c r="E37" s="35">
        <v>3441297</v>
      </c>
      <c r="F37" s="35">
        <v>3002154</v>
      </c>
      <c r="G37" s="35">
        <v>2009575</v>
      </c>
      <c r="H37" s="35">
        <v>2068469</v>
      </c>
      <c r="I37" s="11">
        <v>2355704.2949999999</v>
      </c>
      <c r="J37" s="35">
        <v>2755055.7619999987</v>
      </c>
      <c r="K37" s="12">
        <v>3946463.5430000015</v>
      </c>
      <c r="L37" s="212">
        <v>723421.02899999975</v>
      </c>
      <c r="M37" s="161">
        <v>906788.84999999974</v>
      </c>
      <c r="O37" s="96">
        <f t="shared" si="28"/>
        <v>5.2043880102576228E-3</v>
      </c>
      <c r="P37" s="18">
        <f t="shared" si="29"/>
        <v>4.3944619377505678E-3</v>
      </c>
      <c r="Q37" s="18">
        <f t="shared" si="30"/>
        <v>5.5205973123056114E-3</v>
      </c>
      <c r="R37" s="37">
        <f t="shared" si="31"/>
        <v>4.39209160350506E-3</v>
      </c>
      <c r="S37" s="37">
        <f t="shared" si="32"/>
        <v>3.7245474515222275E-3</v>
      </c>
      <c r="T37" s="37">
        <f t="shared" si="33"/>
        <v>3.5668463387466096E-3</v>
      </c>
      <c r="U37" s="37">
        <f t="shared" si="34"/>
        <v>3.3040216103083727E-3</v>
      </c>
      <c r="V37" s="37">
        <f t="shared" si="35"/>
        <v>3.651197588685521E-3</v>
      </c>
      <c r="W37" s="19">
        <f t="shared" si="36"/>
        <v>4.3355048822442963E-3</v>
      </c>
      <c r="X37" s="37">
        <f t="shared" si="37"/>
        <v>4.2209987436817621E-3</v>
      </c>
      <c r="Y37" s="19">
        <f t="shared" si="38"/>
        <v>4.8726904627652825E-3</v>
      </c>
      <c r="AA37" s="103">
        <f t="shared" si="26"/>
        <v>0.25347316935681735</v>
      </c>
      <c r="AB37" s="104">
        <f t="shared" si="27"/>
        <v>6.5169171908352044E-2</v>
      </c>
    </row>
    <row r="38" spans="1:29" ht="20.100000000000001" customHeight="1" x14ac:dyDescent="0.25">
      <c r="A38" s="24"/>
      <c r="B38" t="s">
        <v>16</v>
      </c>
      <c r="C38" s="10">
        <v>33688126</v>
      </c>
      <c r="D38" s="35">
        <v>30997965</v>
      </c>
      <c r="E38" s="35">
        <v>30882257</v>
      </c>
      <c r="F38" s="35">
        <v>32577228</v>
      </c>
      <c r="G38" s="35">
        <v>24438871</v>
      </c>
      <c r="H38" s="35">
        <v>24208796</v>
      </c>
      <c r="I38" s="11">
        <v>34218274.285999998</v>
      </c>
      <c r="J38" s="35">
        <v>36132401.007000007</v>
      </c>
      <c r="K38" s="12">
        <v>42021063.37500003</v>
      </c>
      <c r="L38" s="212">
        <v>7699847.9980000025</v>
      </c>
      <c r="M38" s="161">
        <v>8082187.4260000028</v>
      </c>
      <c r="O38" s="96">
        <f t="shared" si="28"/>
        <v>6.4536486418046657E-2</v>
      </c>
      <c r="P38" s="18">
        <f t="shared" si="29"/>
        <v>5.3656483235216448E-2</v>
      </c>
      <c r="Q38" s="18">
        <f t="shared" si="30"/>
        <v>4.9541932879414698E-2</v>
      </c>
      <c r="R38" s="37">
        <f t="shared" si="31"/>
        <v>4.7659836758630621E-2</v>
      </c>
      <c r="S38" s="37">
        <f t="shared" si="32"/>
        <v>4.5295017454501811E-2</v>
      </c>
      <c r="T38" s="37">
        <f t="shared" si="33"/>
        <v>4.1745394965099096E-2</v>
      </c>
      <c r="U38" s="37">
        <f t="shared" si="34"/>
        <v>4.799325532851028E-2</v>
      </c>
      <c r="V38" s="37">
        <f t="shared" si="35"/>
        <v>4.788525054549396E-2</v>
      </c>
      <c r="W38" s="19">
        <f t="shared" si="36"/>
        <v>4.6163488762630017E-2</v>
      </c>
      <c r="X38" s="37">
        <f t="shared" si="37"/>
        <v>4.492687857170178E-2</v>
      </c>
      <c r="Y38" s="19">
        <f t="shared" si="38"/>
        <v>4.3430174057556746E-2</v>
      </c>
      <c r="AA38" s="103">
        <f t="shared" si="26"/>
        <v>4.9655451393236738E-2</v>
      </c>
      <c r="AB38" s="104">
        <f t="shared" si="27"/>
        <v>-0.14967045141450336</v>
      </c>
    </row>
    <row r="39" spans="1:29" ht="20.100000000000001" customHeight="1" x14ac:dyDescent="0.25">
      <c r="A39" s="24"/>
      <c r="B39" t="s">
        <v>83</v>
      </c>
      <c r="C39" s="10">
        <v>1956143</v>
      </c>
      <c r="D39" s="35">
        <v>2271046</v>
      </c>
      <c r="E39" s="35">
        <v>3765263</v>
      </c>
      <c r="F39" s="35">
        <v>5572502</v>
      </c>
      <c r="G39" s="35">
        <v>5162818</v>
      </c>
      <c r="H39" s="35">
        <v>5179361</v>
      </c>
      <c r="I39" s="11">
        <v>6278210.2570000002</v>
      </c>
      <c r="J39" s="35">
        <v>7671330.0360000031</v>
      </c>
      <c r="K39" s="12">
        <v>11762123.248000009</v>
      </c>
      <c r="L39" s="212">
        <v>2266576.0510000009</v>
      </c>
      <c r="M39" s="161">
        <v>2637333.6539999996</v>
      </c>
      <c r="O39" s="96">
        <f t="shared" si="28"/>
        <v>3.7473914741133728E-3</v>
      </c>
      <c r="P39" s="18">
        <f t="shared" si="29"/>
        <v>3.9311077880565823E-3</v>
      </c>
      <c r="Q39" s="18">
        <f t="shared" si="30"/>
        <v>6.0403100336657266E-3</v>
      </c>
      <c r="R39" s="37">
        <f t="shared" si="31"/>
        <v>8.1524596155677417E-3</v>
      </c>
      <c r="S39" s="37">
        <f t="shared" si="32"/>
        <v>9.5687698267410189E-3</v>
      </c>
      <c r="T39" s="37">
        <f t="shared" si="33"/>
        <v>8.9312360107388494E-3</v>
      </c>
      <c r="U39" s="37">
        <f t="shared" si="34"/>
        <v>8.8055798884501685E-3</v>
      </c>
      <c r="V39" s="37">
        <f t="shared" si="35"/>
        <v>1.0166597030733361E-2</v>
      </c>
      <c r="W39" s="19">
        <f t="shared" si="36"/>
        <v>1.292163026761379E-2</v>
      </c>
      <c r="X39" s="37">
        <f t="shared" si="37"/>
        <v>1.322496068016593E-2</v>
      </c>
      <c r="Y39" s="19">
        <f t="shared" si="38"/>
        <v>1.4171888574694886E-2</v>
      </c>
      <c r="AA39" s="103">
        <f t="shared" si="26"/>
        <v>0.16357607009763581</v>
      </c>
      <c r="AB39" s="104">
        <f t="shared" si="27"/>
        <v>9.4692789452895637E-2</v>
      </c>
    </row>
    <row r="40" spans="1:29" ht="20.100000000000001" customHeight="1" x14ac:dyDescent="0.25">
      <c r="A40" s="24"/>
      <c r="B40" t="s">
        <v>9</v>
      </c>
      <c r="C40" s="10">
        <v>16722680</v>
      </c>
      <c r="D40" s="35">
        <v>20816001</v>
      </c>
      <c r="E40" s="35">
        <v>25150475</v>
      </c>
      <c r="F40" s="35">
        <v>23465572</v>
      </c>
      <c r="G40" s="35">
        <v>18127837</v>
      </c>
      <c r="H40" s="35">
        <v>23301790</v>
      </c>
      <c r="I40" s="11">
        <v>30103823.049999986</v>
      </c>
      <c r="J40" s="35">
        <v>28043274.169000007</v>
      </c>
      <c r="K40" s="12">
        <v>28531926.001999985</v>
      </c>
      <c r="L40" s="212">
        <v>6216657.8280000016</v>
      </c>
      <c r="M40" s="161">
        <v>5495236.6550000021</v>
      </c>
      <c r="O40" s="96">
        <f t="shared" si="28"/>
        <v>3.2035709279089629E-2</v>
      </c>
      <c r="P40" s="18">
        <f t="shared" si="29"/>
        <v>3.6031830111452438E-2</v>
      </c>
      <c r="Q40" s="18">
        <f t="shared" si="30"/>
        <v>4.0346893827591594E-2</v>
      </c>
      <c r="R40" s="37">
        <f t="shared" si="31"/>
        <v>3.432966521792135E-2</v>
      </c>
      <c r="S40" s="37">
        <f t="shared" si="32"/>
        <v>3.3598143438269459E-2</v>
      </c>
      <c r="T40" s="37">
        <f t="shared" si="33"/>
        <v>4.0181363292242887E-2</v>
      </c>
      <c r="U40" s="37">
        <f t="shared" si="34"/>
        <v>4.2222481879925118E-2</v>
      </c>
      <c r="V40" s="37">
        <f t="shared" si="35"/>
        <v>3.7164959213155789E-2</v>
      </c>
      <c r="W40" s="19">
        <f t="shared" si="36"/>
        <v>3.1344595771299104E-2</v>
      </c>
      <c r="X40" s="37">
        <f t="shared" si="37"/>
        <v>3.6272798038730229E-2</v>
      </c>
      <c r="Y40" s="19">
        <f t="shared" si="38"/>
        <v>2.9529021270449797E-2</v>
      </c>
      <c r="AA40" s="103">
        <f t="shared" si="26"/>
        <v>-0.11604646627818219</v>
      </c>
      <c r="AB40" s="104">
        <f t="shared" si="27"/>
        <v>-0.67437767682804317</v>
      </c>
    </row>
    <row r="41" spans="1:29" ht="20.100000000000001" customHeight="1" x14ac:dyDescent="0.25">
      <c r="A41" s="24"/>
      <c r="B41" t="s">
        <v>12</v>
      </c>
      <c r="C41" s="10">
        <v>18197563</v>
      </c>
      <c r="D41" s="35">
        <v>19595246</v>
      </c>
      <c r="E41" s="35">
        <v>19393201</v>
      </c>
      <c r="F41" s="35">
        <v>33026643</v>
      </c>
      <c r="G41" s="35">
        <v>27580400</v>
      </c>
      <c r="H41" s="35">
        <v>27639762</v>
      </c>
      <c r="I41" s="11">
        <v>34831699.83199998</v>
      </c>
      <c r="J41" s="35">
        <v>34009847.025999978</v>
      </c>
      <c r="K41" s="12">
        <v>36626436.226000004</v>
      </c>
      <c r="L41" s="212">
        <v>7788029.1449999977</v>
      </c>
      <c r="M41" s="161">
        <v>7027375.2689999957</v>
      </c>
      <c r="O41" s="96">
        <f t="shared" si="28"/>
        <v>3.4861148922057827E-2</v>
      </c>
      <c r="P41" s="18">
        <f t="shared" si="29"/>
        <v>3.3918742359020732E-2</v>
      </c>
      <c r="Q41" s="18">
        <f t="shared" si="30"/>
        <v>3.1110960000721385E-2</v>
      </c>
      <c r="R41" s="37">
        <f t="shared" si="31"/>
        <v>4.8317321966914149E-2</v>
      </c>
      <c r="S41" s="37">
        <f t="shared" si="32"/>
        <v>5.1117529095437417E-2</v>
      </c>
      <c r="T41" s="37">
        <f t="shared" si="33"/>
        <v>4.7661716899565651E-2</v>
      </c>
      <c r="U41" s="37">
        <f t="shared" si="34"/>
        <v>4.8853622762827481E-2</v>
      </c>
      <c r="V41" s="37">
        <f t="shared" si="35"/>
        <v>4.5072289703040364E-2</v>
      </c>
      <c r="W41" s="19">
        <f t="shared" si="36"/>
        <v>4.0237060686571333E-2</v>
      </c>
      <c r="X41" s="37">
        <f t="shared" si="37"/>
        <v>4.5441395700430973E-2</v>
      </c>
      <c r="Y41" s="19">
        <f t="shared" si="38"/>
        <v>3.7762070466050505E-2</v>
      </c>
      <c r="AA41" s="103">
        <f t="shared" si="26"/>
        <v>-9.7669623705549477E-2</v>
      </c>
      <c r="AB41" s="104">
        <f t="shared" si="27"/>
        <v>-0.76793252343804674</v>
      </c>
    </row>
    <row r="42" spans="1:29" ht="20.100000000000001" customHeight="1" x14ac:dyDescent="0.25">
      <c r="A42" s="24"/>
      <c r="B42" t="s">
        <v>11</v>
      </c>
      <c r="C42" s="10">
        <v>49142172</v>
      </c>
      <c r="D42" s="35">
        <v>53572253</v>
      </c>
      <c r="E42" s="35">
        <v>64496107</v>
      </c>
      <c r="F42" s="35">
        <v>76521569</v>
      </c>
      <c r="G42" s="35">
        <v>70400165</v>
      </c>
      <c r="H42" s="35">
        <v>78006716</v>
      </c>
      <c r="I42" s="11">
        <v>87521320.315000042</v>
      </c>
      <c r="J42" s="35">
        <v>90589548.499999911</v>
      </c>
      <c r="K42" s="12">
        <v>98612214.140999958</v>
      </c>
      <c r="L42" s="212">
        <v>16993002.926000003</v>
      </c>
      <c r="M42" s="161">
        <v>18496852.50799999</v>
      </c>
      <c r="O42" s="96">
        <f t="shared" si="28"/>
        <v>9.4141868141650639E-2</v>
      </c>
      <c r="P42" s="18">
        <f t="shared" si="29"/>
        <v>9.2731851751147981E-2</v>
      </c>
      <c r="Q42" s="18">
        <f t="shared" si="30"/>
        <v>0.10346594175346538</v>
      </c>
      <c r="R42" s="37">
        <f t="shared" si="31"/>
        <v>0.11194953379871024</v>
      </c>
      <c r="S42" s="37">
        <f t="shared" si="32"/>
        <v>0.13047970597638522</v>
      </c>
      <c r="T42" s="37">
        <f t="shared" si="33"/>
        <v>0.13451396630176549</v>
      </c>
      <c r="U42" s="37">
        <f t="shared" si="34"/>
        <v>0.12275408857438168</v>
      </c>
      <c r="V42" s="37">
        <f t="shared" si="35"/>
        <v>0.12005577005207269</v>
      </c>
      <c r="W42" s="19">
        <f t="shared" si="36"/>
        <v>0.10833338030337536</v>
      </c>
      <c r="X42" s="37">
        <f t="shared" si="37"/>
        <v>9.9150344165660875E-2</v>
      </c>
      <c r="Y42" s="19">
        <f t="shared" si="38"/>
        <v>9.9394072618898738E-2</v>
      </c>
      <c r="AA42" s="103">
        <f t="shared" si="26"/>
        <v>8.8498165306558907E-2</v>
      </c>
      <c r="AB42" s="104">
        <f t="shared" si="27"/>
        <v>2.4372845323786252E-2</v>
      </c>
    </row>
    <row r="43" spans="1:29" ht="20.100000000000001" customHeight="1" x14ac:dyDescent="0.25">
      <c r="A43" s="24"/>
      <c r="B43" t="s">
        <v>6</v>
      </c>
      <c r="C43" s="10">
        <v>226269998</v>
      </c>
      <c r="D43" s="35">
        <v>240023993</v>
      </c>
      <c r="E43" s="35">
        <v>256594413</v>
      </c>
      <c r="F43" s="35">
        <v>271544791</v>
      </c>
      <c r="G43" s="35">
        <v>201158193</v>
      </c>
      <c r="H43" s="35">
        <v>212648099</v>
      </c>
      <c r="I43" s="11">
        <v>252771416.632</v>
      </c>
      <c r="J43" s="35">
        <v>272663456.4290002</v>
      </c>
      <c r="K43" s="12">
        <v>337695520.03300071</v>
      </c>
      <c r="L43" s="212">
        <v>62928637.717999958</v>
      </c>
      <c r="M43" s="161">
        <v>71428934.976000026</v>
      </c>
      <c r="O43" s="96">
        <f t="shared" si="28"/>
        <v>0.433466398598083</v>
      </c>
      <c r="P43" s="18">
        <f t="shared" si="29"/>
        <v>0.41547383373244695</v>
      </c>
      <c r="Q43" s="18">
        <f t="shared" si="30"/>
        <v>0.41163387721560685</v>
      </c>
      <c r="R43" s="37">
        <f t="shared" si="31"/>
        <v>0.39726462950489433</v>
      </c>
      <c r="S43" s="37">
        <f t="shared" si="32"/>
        <v>0.37282670967292408</v>
      </c>
      <c r="T43" s="37">
        <f t="shared" si="33"/>
        <v>0.36668816083759365</v>
      </c>
      <c r="U43" s="37">
        <f t="shared" si="34"/>
        <v>0.35452761401039484</v>
      </c>
      <c r="V43" s="37">
        <f t="shared" si="35"/>
        <v>0.3613531778077404</v>
      </c>
      <c r="W43" s="19">
        <f t="shared" si="36"/>
        <v>0.37098545567765312</v>
      </c>
      <c r="X43" s="37">
        <f t="shared" si="37"/>
        <v>0.36717442554366586</v>
      </c>
      <c r="Y43" s="19">
        <f t="shared" si="38"/>
        <v>0.38382815384533781</v>
      </c>
      <c r="AA43" s="103">
        <f t="shared" si="26"/>
        <v>0.13507836123979311</v>
      </c>
      <c r="AB43" s="104">
        <f t="shared" si="27"/>
        <v>1.6653728301671944</v>
      </c>
    </row>
    <row r="44" spans="1:29" ht="20.100000000000001" customHeight="1" thickBot="1" x14ac:dyDescent="0.3">
      <c r="A44" s="24"/>
      <c r="B44" t="s">
        <v>7</v>
      </c>
      <c r="C44" s="32">
        <v>3893747</v>
      </c>
      <c r="D44" s="44">
        <v>5074930</v>
      </c>
      <c r="E44" s="44">
        <v>7528183</v>
      </c>
      <c r="F44" s="35">
        <v>6090350</v>
      </c>
      <c r="G44" s="35">
        <v>2918595</v>
      </c>
      <c r="H44" s="35">
        <v>2795978</v>
      </c>
      <c r="I44" s="33">
        <v>4266419.2560000001</v>
      </c>
      <c r="J44" s="44">
        <v>4891970.4980000006</v>
      </c>
      <c r="K44" s="43">
        <v>7229093.1619999995</v>
      </c>
      <c r="L44" s="212">
        <v>1033594.931</v>
      </c>
      <c r="M44" s="161">
        <v>1668731.1089999997</v>
      </c>
      <c r="O44" s="96">
        <f t="shared" si="28"/>
        <v>7.4592677069899921E-3</v>
      </c>
      <c r="P44" s="18">
        <f t="shared" si="29"/>
        <v>8.7845410647085058E-3</v>
      </c>
      <c r="Q44" s="18">
        <f t="shared" si="30"/>
        <v>1.2076861379981093E-2</v>
      </c>
      <c r="R44" s="37">
        <f t="shared" si="31"/>
        <v>8.9100609420459595E-3</v>
      </c>
      <c r="S44" s="37">
        <f t="shared" si="32"/>
        <v>5.4093256381451378E-3</v>
      </c>
      <c r="T44" s="37">
        <f t="shared" si="33"/>
        <v>4.8213552596224878E-3</v>
      </c>
      <c r="U44" s="37">
        <f t="shared" si="34"/>
        <v>5.9839180369027477E-3</v>
      </c>
      <c r="V44" s="37">
        <f t="shared" si="35"/>
        <v>6.4831903341411642E-3</v>
      </c>
      <c r="W44" s="19">
        <f t="shared" si="36"/>
        <v>7.9417352666647564E-3</v>
      </c>
      <c r="X44" s="37">
        <f t="shared" si="37"/>
        <v>6.030793590915697E-3</v>
      </c>
      <c r="Y44" s="19">
        <f t="shared" si="38"/>
        <v>8.967038092433573E-3</v>
      </c>
      <c r="AA44" s="105">
        <f t="shared" si="26"/>
        <v>0.61449234990491619</v>
      </c>
      <c r="AB44" s="106">
        <f t="shared" si="27"/>
        <v>0.29362445015178762</v>
      </c>
    </row>
    <row r="45" spans="1:29" ht="20.100000000000001" customHeight="1" thickBot="1" x14ac:dyDescent="0.3">
      <c r="A45" s="5" t="s">
        <v>45</v>
      </c>
      <c r="B45" s="6"/>
      <c r="C45" s="13">
        <f t="shared" ref="C45:K45" si="39">C46+C47</f>
        <v>325024547</v>
      </c>
      <c r="D45" s="36">
        <f t="shared" si="39"/>
        <v>351799728</v>
      </c>
      <c r="E45" s="36">
        <f t="shared" si="39"/>
        <v>352436393</v>
      </c>
      <c r="F45" s="36">
        <f t="shared" si="39"/>
        <v>368451115</v>
      </c>
      <c r="G45" s="36">
        <f t="shared" si="39"/>
        <v>278787577</v>
      </c>
      <c r="H45" s="36">
        <f t="shared" si="39"/>
        <v>267898460</v>
      </c>
      <c r="I45" s="36">
        <f t="shared" si="39"/>
        <v>380371282.83200061</v>
      </c>
      <c r="J45" s="36">
        <f t="shared" si="39"/>
        <v>395365697.82399863</v>
      </c>
      <c r="K45" s="15">
        <f t="shared" si="39"/>
        <v>429726895.75000042</v>
      </c>
      <c r="L45" s="378">
        <f>SUM(L46:L47)</f>
        <v>92256208.701999992</v>
      </c>
      <c r="M45" s="160">
        <f>SUM(M46:M47)</f>
        <v>93970362.95100002</v>
      </c>
      <c r="O45" s="20">
        <f t="shared" ref="O45:V45" si="40">C45/C48</f>
        <v>0.38372450001486852</v>
      </c>
      <c r="P45" s="21">
        <f t="shared" si="40"/>
        <v>0.37847820922881786</v>
      </c>
      <c r="Q45" s="21">
        <f t="shared" si="40"/>
        <v>0.36117971968850626</v>
      </c>
      <c r="R45" s="21">
        <f t="shared" si="40"/>
        <v>0.35024289573124689</v>
      </c>
      <c r="S45" s="21">
        <f t="shared" si="40"/>
        <v>0.34067602848309508</v>
      </c>
      <c r="T45" s="21">
        <f t="shared" si="40"/>
        <v>0.31598736867025334</v>
      </c>
      <c r="U45" s="21">
        <f t="shared" si="40"/>
        <v>0.34789456633636995</v>
      </c>
      <c r="V45" s="21">
        <f t="shared" si="40"/>
        <v>0.34381780921726757</v>
      </c>
      <c r="W45" s="21">
        <f t="shared" ref="W45" si="41">K45/K48</f>
        <v>0.3206933662154714</v>
      </c>
      <c r="X45" s="27">
        <f t="shared" ref="X45" si="42">L45/L48</f>
        <v>0.34992929003279427</v>
      </c>
      <c r="Y45" s="22">
        <f>M45/M48</f>
        <v>0.33552875647979774</v>
      </c>
      <c r="AA45" s="102">
        <f t="shared" si="26"/>
        <v>1.8580367360824218E-2</v>
      </c>
      <c r="AB45" s="101">
        <f t="shared" si="27"/>
        <v>-1.4400533552996531</v>
      </c>
    </row>
    <row r="46" spans="1:29" ht="20.100000000000001" customHeight="1" x14ac:dyDescent="0.25">
      <c r="A46" s="24"/>
      <c r="B46" t="s">
        <v>4</v>
      </c>
      <c r="C46" s="10">
        <v>4542070</v>
      </c>
      <c r="D46" s="35">
        <v>4503829</v>
      </c>
      <c r="E46" s="35">
        <v>5520666</v>
      </c>
      <c r="F46" s="35">
        <v>9493645</v>
      </c>
      <c r="G46" s="35">
        <v>9166095</v>
      </c>
      <c r="H46" s="35">
        <v>10918296</v>
      </c>
      <c r="I46" s="35">
        <v>14606381.503999999</v>
      </c>
      <c r="J46" s="35">
        <v>17985405.809999987</v>
      </c>
      <c r="K46" s="12">
        <v>19825692.721000001</v>
      </c>
      <c r="L46" s="10">
        <v>4184346.5870000003</v>
      </c>
      <c r="M46" s="161">
        <v>4770674.7080000006</v>
      </c>
      <c r="O46" s="96">
        <f t="shared" ref="O46:Y46" si="43">C46/C45</f>
        <v>1.3974544513402552E-2</v>
      </c>
      <c r="P46" s="37">
        <f t="shared" si="43"/>
        <v>1.2802252649837182E-2</v>
      </c>
      <c r="Q46" s="37">
        <f t="shared" si="43"/>
        <v>1.5664290378774818E-2</v>
      </c>
      <c r="R46" s="37">
        <f t="shared" si="43"/>
        <v>2.5766362520032001E-2</v>
      </c>
      <c r="S46" s="37">
        <f t="shared" si="43"/>
        <v>3.2878419830019899E-2</v>
      </c>
      <c r="T46" s="37">
        <f t="shared" si="43"/>
        <v>4.0755351859805389E-2</v>
      </c>
      <c r="U46" s="37">
        <f t="shared" si="43"/>
        <v>3.8400326636780384E-2</v>
      </c>
      <c r="V46" s="37">
        <f t="shared" si="43"/>
        <v>4.5490556993152166E-2</v>
      </c>
      <c r="W46" s="19">
        <f t="shared" si="43"/>
        <v>4.61355640456209E-2</v>
      </c>
      <c r="X46" s="37">
        <f t="shared" si="43"/>
        <v>4.535571801477345E-2</v>
      </c>
      <c r="Y46" s="19">
        <f t="shared" si="43"/>
        <v>5.0767865081968719E-2</v>
      </c>
      <c r="AA46" s="103">
        <f t="shared" si="26"/>
        <v>0.14012417681212511</v>
      </c>
      <c r="AB46" s="104">
        <f t="shared" si="27"/>
        <v>0.54121470671952698</v>
      </c>
    </row>
    <row r="47" spans="1:29" ht="20.100000000000001" customHeight="1" thickBot="1" x14ac:dyDescent="0.3">
      <c r="A47" s="24"/>
      <c r="B47" t="s">
        <v>3</v>
      </c>
      <c r="C47" s="32">
        <v>320482477</v>
      </c>
      <c r="D47" s="35">
        <v>347295899</v>
      </c>
      <c r="E47" s="35">
        <v>346915727</v>
      </c>
      <c r="F47" s="35">
        <v>358957470</v>
      </c>
      <c r="G47" s="35">
        <v>269621482</v>
      </c>
      <c r="H47" s="35">
        <v>256980164</v>
      </c>
      <c r="I47" s="35">
        <v>365764901.32800061</v>
      </c>
      <c r="J47" s="35">
        <v>377380292.01399863</v>
      </c>
      <c r="K47" s="43">
        <v>409901203.0290004</v>
      </c>
      <c r="L47" s="10">
        <v>88071862.114999995</v>
      </c>
      <c r="M47" s="161">
        <v>89199688.243000016</v>
      </c>
      <c r="O47" s="96">
        <f t="shared" ref="O47:Y47" si="44">C47/C45</f>
        <v>0.98602545548659748</v>
      </c>
      <c r="P47" s="37">
        <f t="shared" si="44"/>
        <v>0.98719774735016286</v>
      </c>
      <c r="Q47" s="37">
        <f t="shared" si="44"/>
        <v>0.98433570962122519</v>
      </c>
      <c r="R47" s="37">
        <f t="shared" si="44"/>
        <v>0.97423363747996805</v>
      </c>
      <c r="S47" s="37">
        <f t="shared" si="44"/>
        <v>0.96712158016998007</v>
      </c>
      <c r="T47" s="37">
        <f t="shared" si="44"/>
        <v>0.95924464814019461</v>
      </c>
      <c r="U47" s="37">
        <f t="shared" si="44"/>
        <v>0.96159967336321961</v>
      </c>
      <c r="V47" s="37">
        <f t="shared" si="44"/>
        <v>0.95450944300684781</v>
      </c>
      <c r="W47" s="94">
        <f t="shared" si="44"/>
        <v>0.95386443595437909</v>
      </c>
      <c r="X47" s="178">
        <f t="shared" si="44"/>
        <v>0.95464428198522655</v>
      </c>
      <c r="Y47" s="94">
        <f t="shared" si="44"/>
        <v>0.94923213491803127</v>
      </c>
      <c r="AA47" s="105">
        <f t="shared" si="26"/>
        <v>1.2805748634306833E-2</v>
      </c>
      <c r="AB47" s="106">
        <f t="shared" si="27"/>
        <v>-0.54121470671952832</v>
      </c>
      <c r="AC47" s="172"/>
    </row>
    <row r="48" spans="1:29" ht="20.100000000000001" customHeight="1" thickBot="1" x14ac:dyDescent="0.3">
      <c r="A48" s="74" t="s">
        <v>5</v>
      </c>
      <c r="B48" s="100"/>
      <c r="C48" s="83">
        <f t="shared" ref="C48:M48" si="45">C31+C45</f>
        <v>847025788</v>
      </c>
      <c r="D48" s="84">
        <f t="shared" si="45"/>
        <v>929511183</v>
      </c>
      <c r="E48" s="84">
        <f t="shared" si="45"/>
        <v>975792310</v>
      </c>
      <c r="F48" s="84">
        <f t="shared" si="45"/>
        <v>1051987405</v>
      </c>
      <c r="G48" s="84">
        <f t="shared" si="45"/>
        <v>818336348</v>
      </c>
      <c r="H48" s="84">
        <f t="shared" si="45"/>
        <v>847813826</v>
      </c>
      <c r="I48" s="84">
        <f t="shared" si="45"/>
        <v>1093352180.9140007</v>
      </c>
      <c r="J48" s="84">
        <f t="shared" si="45"/>
        <v>1149927918.8709989</v>
      </c>
      <c r="K48" s="167">
        <f t="shared" si="45"/>
        <v>1339993093.157001</v>
      </c>
      <c r="L48" s="170">
        <f>L31+L45</f>
        <v>263642430.99899989</v>
      </c>
      <c r="M48" s="169">
        <f t="shared" si="45"/>
        <v>280066495.45300001</v>
      </c>
      <c r="O48" s="89">
        <f t="shared" ref="O48:V48" si="46">O31+O45</f>
        <v>1</v>
      </c>
      <c r="P48" s="85">
        <f t="shared" si="46"/>
        <v>1</v>
      </c>
      <c r="Q48" s="85">
        <f t="shared" si="46"/>
        <v>1</v>
      </c>
      <c r="R48" s="85">
        <f t="shared" si="46"/>
        <v>1</v>
      </c>
      <c r="S48" s="85">
        <f t="shared" si="46"/>
        <v>1</v>
      </c>
      <c r="T48" s="85">
        <f t="shared" si="46"/>
        <v>1</v>
      </c>
      <c r="U48" s="85">
        <f t="shared" si="46"/>
        <v>1</v>
      </c>
      <c r="V48" s="85">
        <f t="shared" si="46"/>
        <v>1</v>
      </c>
      <c r="W48" s="174">
        <f t="shared" ref="W48:Y48" si="47">W31+W45</f>
        <v>1</v>
      </c>
      <c r="X48" s="181">
        <f t="shared" si="47"/>
        <v>1</v>
      </c>
      <c r="Y48" s="85">
        <f t="shared" si="47"/>
        <v>1</v>
      </c>
      <c r="AA48" s="93">
        <f t="shared" si="26"/>
        <v>6.2296741809600514E-2</v>
      </c>
      <c r="AB48" s="155">
        <f t="shared" si="27"/>
        <v>0</v>
      </c>
    </row>
    <row r="49" spans="1:15" ht="15" customHeight="1" x14ac:dyDescent="0.25">
      <c r="M49" s="260"/>
    </row>
    <row r="50" spans="1:15" ht="15" customHeight="1" x14ac:dyDescent="0.25">
      <c r="M50" s="260"/>
    </row>
    <row r="51" spans="1:15" ht="15" customHeight="1" x14ac:dyDescent="0.25">
      <c r="A51" s="1" t="s">
        <v>26</v>
      </c>
      <c r="O51" s="1" t="str">
        <f>AA3</f>
        <v>VARIAÇÃO (JAN-MAR)</v>
      </c>
    </row>
    <row r="52" spans="1:15" ht="15" customHeight="1" thickBot="1" x14ac:dyDescent="0.3"/>
    <row r="53" spans="1:15" ht="24" customHeight="1" x14ac:dyDescent="0.25">
      <c r="A53" s="480" t="s">
        <v>28</v>
      </c>
      <c r="B53" s="510"/>
      <c r="C53" s="482">
        <v>2016</v>
      </c>
      <c r="D53" s="484">
        <v>2017</v>
      </c>
      <c r="E53" s="484">
        <v>2018</v>
      </c>
      <c r="F53" s="484">
        <v>2019</v>
      </c>
      <c r="G53" s="484">
        <v>2020</v>
      </c>
      <c r="H53" s="484">
        <v>2021</v>
      </c>
      <c r="I53" s="484">
        <v>2022</v>
      </c>
      <c r="J53" s="484">
        <v>2023</v>
      </c>
      <c r="K53" s="508">
        <v>2024</v>
      </c>
      <c r="L53" s="496" t="str">
        <f>L5</f>
        <v>janeiro - março</v>
      </c>
      <c r="M53" s="497"/>
      <c r="O53" s="499" t="s">
        <v>95</v>
      </c>
    </row>
    <row r="54" spans="1:15" ht="20.100000000000001" customHeight="1" thickBot="1" x14ac:dyDescent="0.3">
      <c r="A54" s="511"/>
      <c r="B54" s="512"/>
      <c r="C54" s="513">
        <v>2016</v>
      </c>
      <c r="D54" s="498">
        <v>2017</v>
      </c>
      <c r="E54" s="498">
        <v>2018</v>
      </c>
      <c r="F54" s="498"/>
      <c r="G54" s="498"/>
      <c r="H54" s="485"/>
      <c r="I54" s="485"/>
      <c r="J54" s="498"/>
      <c r="K54" s="509"/>
      <c r="L54" s="166">
        <v>2024</v>
      </c>
      <c r="M54" s="168">
        <v>2025</v>
      </c>
      <c r="O54" s="500"/>
    </row>
    <row r="55" spans="1:15" ht="20.100000000000001" customHeight="1" thickBot="1" x14ac:dyDescent="0.3">
      <c r="A55" s="3" t="s">
        <v>2</v>
      </c>
      <c r="B55" s="4"/>
      <c r="C55" s="111">
        <f>C31/C7</f>
        <v>4.7568308475336547</v>
      </c>
      <c r="D55" s="112">
        <f t="shared" ref="D55:E55" si="48">D31/D7</f>
        <v>5.141440611815919</v>
      </c>
      <c r="E55" s="112">
        <f t="shared" si="48"/>
        <v>5.4155944930994329</v>
      </c>
      <c r="F55" s="112">
        <f t="shared" ref="F55:H55" si="49">F31/F7</f>
        <v>5.4857998961083991</v>
      </c>
      <c r="G55" s="112">
        <f t="shared" si="49"/>
        <v>4.8001473258470018</v>
      </c>
      <c r="H55" s="112">
        <f t="shared" si="49"/>
        <v>4.927343918472844</v>
      </c>
      <c r="I55" s="112">
        <f t="shared" ref="I55" si="50">I31/I7</f>
        <v>5.7101078473977882</v>
      </c>
      <c r="J55" s="112">
        <f t="shared" ref="J55:K55" si="51">J31/J7</f>
        <v>6.0851788301580658</v>
      </c>
      <c r="K55" s="112">
        <f t="shared" si="51"/>
        <v>6.9774658636812976</v>
      </c>
      <c r="L55" s="182">
        <f t="shared" ref="L55:M55" si="52">L31/L7</f>
        <v>7.261520068664514</v>
      </c>
      <c r="M55" s="183">
        <f t="shared" si="52"/>
        <v>7.6614235762978984</v>
      </c>
      <c r="O55" s="23">
        <f>(M55-L55)/L55</f>
        <v>5.5071597110786706E-2</v>
      </c>
    </row>
    <row r="56" spans="1:15" ht="20.100000000000001" customHeight="1" x14ac:dyDescent="0.25">
      <c r="A56" s="24"/>
      <c r="B56" t="s">
        <v>10</v>
      </c>
      <c r="C56" s="116">
        <f t="shared" ref="C56:E56" si="53">C32/C8</f>
        <v>4.4284265812641523</v>
      </c>
      <c r="D56" s="117">
        <f t="shared" si="53"/>
        <v>4.6757027816022907</v>
      </c>
      <c r="E56" s="117">
        <f t="shared" si="53"/>
        <v>4.7856998097440906</v>
      </c>
      <c r="F56" s="117">
        <f t="shared" ref="F56:H56" si="54">F32/F8</f>
        <v>4.8555469169707486</v>
      </c>
      <c r="G56" s="117">
        <f t="shared" si="54"/>
        <v>4.1952809075036406</v>
      </c>
      <c r="H56" s="117">
        <f t="shared" si="54"/>
        <v>4.2433703704684378</v>
      </c>
      <c r="I56" s="117">
        <f t="shared" ref="I56" si="55">I32/I8</f>
        <v>4.9558016265683857</v>
      </c>
      <c r="J56" s="117">
        <f t="shared" ref="J56:K56" si="56">J32/J8</f>
        <v>5.4818633496205527</v>
      </c>
      <c r="K56" s="117">
        <f t="shared" si="56"/>
        <v>6.5968685260635374</v>
      </c>
      <c r="L56" s="116">
        <f t="shared" ref="L56:M56" si="57">L32/L8</f>
        <v>7.1448544905248976</v>
      </c>
      <c r="M56" s="184">
        <f t="shared" si="57"/>
        <v>7.5345067858935373</v>
      </c>
      <c r="O56" s="42">
        <f t="shared" ref="O56:O72" si="58">(M56-L56)/L56</f>
        <v>5.4536071502278252E-2</v>
      </c>
    </row>
    <row r="57" spans="1:15" ht="20.100000000000001" customHeight="1" x14ac:dyDescent="0.25">
      <c r="A57" s="24"/>
      <c r="B57" t="s">
        <v>17</v>
      </c>
      <c r="C57" s="116">
        <f t="shared" ref="C57:E57" si="59">C33/C9</f>
        <v>4.5605208350719852</v>
      </c>
      <c r="D57" s="117">
        <f t="shared" si="59"/>
        <v>5.2979740105632986</v>
      </c>
      <c r="E57" s="117">
        <f t="shared" si="59"/>
        <v>5.4536789402752657</v>
      </c>
      <c r="F57" s="117">
        <f t="shared" ref="F57:H57" si="60">F33/F9</f>
        <v>6.4971067216215594</v>
      </c>
      <c r="G57" s="117">
        <f t="shared" si="60"/>
        <v>6.2842852685277233</v>
      </c>
      <c r="H57" s="117">
        <f t="shared" si="60"/>
        <v>6.1706281691180669</v>
      </c>
      <c r="I57" s="117">
        <f t="shared" ref="I57" si="61">I33/I9</f>
        <v>6.4973381136516357</v>
      </c>
      <c r="J57" s="117">
        <f t="shared" ref="J57:K57" si="62">J33/J9</f>
        <v>7.3918819519533612</v>
      </c>
      <c r="K57" s="117">
        <f t="shared" si="62"/>
        <v>9.3580131015380363</v>
      </c>
      <c r="L57" s="116">
        <f t="shared" ref="L57:M57" si="63">L33/L9</f>
        <v>8.4135822572352392</v>
      </c>
      <c r="M57" s="184">
        <f t="shared" si="63"/>
        <v>10.363347428271977</v>
      </c>
      <c r="O57" s="95">
        <f t="shared" si="58"/>
        <v>0.23174019239665034</v>
      </c>
    </row>
    <row r="58" spans="1:15" ht="20.100000000000001" customHeight="1" x14ac:dyDescent="0.25">
      <c r="A58" s="24"/>
      <c r="B58" t="s">
        <v>14</v>
      </c>
      <c r="C58" s="116">
        <f t="shared" ref="C58:E58" si="64">C34/C10</f>
        <v>7.1257603596772681</v>
      </c>
      <c r="D58" s="117">
        <f t="shared" si="64"/>
        <v>7.7304464647275752</v>
      </c>
      <c r="E58" s="117">
        <f t="shared" si="64"/>
        <v>8.490370157118889</v>
      </c>
      <c r="F58" s="117">
        <f t="shared" ref="F58:H58" si="65">F34/F10</f>
        <v>9.6136950596966457</v>
      </c>
      <c r="G58" s="117">
        <f t="shared" si="65"/>
        <v>8.2429188369614383</v>
      </c>
      <c r="H58" s="117">
        <f t="shared" si="65"/>
        <v>8.2317228300198551</v>
      </c>
      <c r="I58" s="117">
        <f t="shared" ref="I58" si="66">I34/I10</f>
        <v>9.3626460835995466</v>
      </c>
      <c r="J58" s="117">
        <f t="shared" ref="J58:K58" si="67">J34/J10</f>
        <v>9.6000052035318326</v>
      </c>
      <c r="K58" s="117">
        <f t="shared" si="67"/>
        <v>10.560721092624036</v>
      </c>
      <c r="L58" s="116">
        <f>L34/L10</f>
        <v>10.682079301862332</v>
      </c>
      <c r="M58" s="184">
        <f t="shared" ref="M58" si="68">M34/M10</f>
        <v>10.803611138897066</v>
      </c>
      <c r="O58" s="95">
        <f t="shared" si="58"/>
        <v>1.137717045533878E-2</v>
      </c>
    </row>
    <row r="59" spans="1:15" ht="20.100000000000001" customHeight="1" x14ac:dyDescent="0.25">
      <c r="A59" s="24"/>
      <c r="B59" t="s">
        <v>8</v>
      </c>
      <c r="C59" s="116">
        <f t="shared" ref="C59:E59" si="69">C35/C11</f>
        <v>3.5011749527715064</v>
      </c>
      <c r="D59" s="117">
        <f t="shared" si="69"/>
        <v>2.6659959758551306</v>
      </c>
      <c r="E59" s="117">
        <f t="shared" si="69"/>
        <v>2.6054427545742298</v>
      </c>
      <c r="F59" s="117">
        <f t="shared" ref="F59:G59" si="70">F35/F11</f>
        <v>2.2210337066591532</v>
      </c>
      <c r="G59" s="117">
        <f t="shared" si="70"/>
        <v>2.3463848720800891</v>
      </c>
      <c r="H59" s="117"/>
      <c r="I59" s="117"/>
      <c r="J59" s="117"/>
      <c r="K59" s="117"/>
      <c r="L59" s="116"/>
      <c r="M59" s="184"/>
      <c r="O59" s="95"/>
    </row>
    <row r="60" spans="1:15" ht="20.100000000000001" customHeight="1" x14ac:dyDescent="0.25">
      <c r="A60" s="24"/>
      <c r="B60" t="s">
        <v>15</v>
      </c>
      <c r="C60" s="116">
        <f t="shared" ref="C60:E60" si="71">C36/C12</f>
        <v>10.028136994390316</v>
      </c>
      <c r="D60" s="117">
        <f t="shared" si="71"/>
        <v>6.7565890903751562</v>
      </c>
      <c r="E60" s="117">
        <f t="shared" si="71"/>
        <v>7.4121746431570106</v>
      </c>
      <c r="F60" s="117">
        <f t="shared" ref="F60:H60" si="72">F36/F12</f>
        <v>8.079265819361817</v>
      </c>
      <c r="G60" s="117">
        <f t="shared" si="72"/>
        <v>8.3333518036238718</v>
      </c>
      <c r="H60" s="117">
        <f t="shared" si="72"/>
        <v>7.0151195176445382</v>
      </c>
      <c r="I60" s="117">
        <f t="shared" ref="I60" si="73">I36/I12</f>
        <v>8.2563273550490219</v>
      </c>
      <c r="J60" s="117">
        <f t="shared" ref="J60:K60" si="74">J36/J12</f>
        <v>9.4053035003505254</v>
      </c>
      <c r="K60" s="117">
        <f t="shared" si="74"/>
        <v>10.312610324096559</v>
      </c>
      <c r="L60" s="116">
        <f t="shared" ref="L60:M60" si="75">L36/L12</f>
        <v>10.336022567137926</v>
      </c>
      <c r="M60" s="184">
        <f t="shared" si="75"/>
        <v>14.922563253762277</v>
      </c>
      <c r="O60" s="95">
        <f t="shared" si="58"/>
        <v>0.44374329262850842</v>
      </c>
    </row>
    <row r="61" spans="1:15" ht="20.100000000000001" customHeight="1" x14ac:dyDescent="0.25">
      <c r="A61" s="24"/>
      <c r="B61" t="s">
        <v>13</v>
      </c>
      <c r="C61" s="116">
        <f t="shared" ref="C61:E61" si="76">C37/C13</f>
        <v>2.5565231547833585</v>
      </c>
      <c r="D61" s="117">
        <f t="shared" si="76"/>
        <v>3.3287498623254157</v>
      </c>
      <c r="E61" s="117">
        <f t="shared" si="76"/>
        <v>3.2278217788349703</v>
      </c>
      <c r="F61" s="117">
        <f t="shared" ref="F61:H61" si="77">F37/F13</f>
        <v>3.3963630686523398</v>
      </c>
      <c r="G61" s="117">
        <f t="shared" si="77"/>
        <v>3.9662012137958258</v>
      </c>
      <c r="H61" s="117">
        <f t="shared" si="77"/>
        <v>5.4860148948133372</v>
      </c>
      <c r="I61" s="117">
        <f t="shared" ref="I61" si="78">I37/I13</f>
        <v>7.8619032430587152</v>
      </c>
      <c r="J61" s="117">
        <f t="shared" ref="J61:K61" si="79">J37/J13</f>
        <v>6.7232690739535359</v>
      </c>
      <c r="K61" s="117">
        <f t="shared" si="79"/>
        <v>7.897011341295606</v>
      </c>
      <c r="L61" s="116">
        <f t="shared" ref="L61:M61" si="80">L37/L13</f>
        <v>6.4053311648986853</v>
      </c>
      <c r="M61" s="184">
        <f t="shared" si="80"/>
        <v>7.8650548333247023</v>
      </c>
      <c r="O61" s="95">
        <f t="shared" si="58"/>
        <v>0.22789199041344271</v>
      </c>
    </row>
    <row r="62" spans="1:15" ht="20.100000000000001" customHeight="1" x14ac:dyDescent="0.25">
      <c r="A62" s="24"/>
      <c r="B62" t="s">
        <v>16</v>
      </c>
      <c r="C62" s="116">
        <f t="shared" ref="C62:E62" si="81">C38/C14</f>
        <v>5.3955760221934037</v>
      </c>
      <c r="D62" s="117">
        <f t="shared" si="81"/>
        <v>5.1799325929553977</v>
      </c>
      <c r="E62" s="117">
        <f t="shared" si="81"/>
        <v>4.7635860641355796</v>
      </c>
      <c r="F62" s="117">
        <f t="shared" ref="F62:H62" si="82">F38/F14</f>
        <v>4.9454734137691387</v>
      </c>
      <c r="G62" s="117">
        <f t="shared" si="82"/>
        <v>4.481723753518013</v>
      </c>
      <c r="H62" s="117">
        <f t="shared" si="82"/>
        <v>4.4946541404210185</v>
      </c>
      <c r="I62" s="117">
        <f t="shared" ref="I62" si="83">I38/I14</f>
        <v>5.5850204757747832</v>
      </c>
      <c r="J62" s="117">
        <f t="shared" ref="J62:K62" si="84">J38/J14</f>
        <v>6.5143430792904864</v>
      </c>
      <c r="K62" s="117">
        <f t="shared" si="84"/>
        <v>7.4871292969740413</v>
      </c>
      <c r="L62" s="116">
        <f t="shared" ref="L62:M62" si="85">L38/L14</f>
        <v>7.3355091613401004</v>
      </c>
      <c r="M62" s="184">
        <f t="shared" si="85"/>
        <v>8.263286902566108</v>
      </c>
      <c r="O62" s="95">
        <f t="shared" si="58"/>
        <v>0.12647762013789304</v>
      </c>
    </row>
    <row r="63" spans="1:15" ht="20.100000000000001" customHeight="1" x14ac:dyDescent="0.25">
      <c r="A63" s="24"/>
      <c r="B63" t="s">
        <v>83</v>
      </c>
      <c r="C63" s="116">
        <f t="shared" ref="C63:E63" si="86">C39/C15</f>
        <v>5.2504744138606689</v>
      </c>
      <c r="D63" s="117">
        <f t="shared" si="86"/>
        <v>5.4676832997077218</v>
      </c>
      <c r="E63" s="117">
        <f t="shared" si="86"/>
        <v>4.886341132332082</v>
      </c>
      <c r="F63" s="117">
        <f t="shared" ref="F63:H63" si="87">F39/F15</f>
        <v>6.1665436493752672</v>
      </c>
      <c r="G63" s="117">
        <f t="shared" si="87"/>
        <v>6.0691196351111474</v>
      </c>
      <c r="H63" s="117">
        <f t="shared" si="87"/>
        <v>5.1573648389618274</v>
      </c>
      <c r="I63" s="117">
        <f t="shared" ref="I63" si="88">I39/I15</f>
        <v>5.157165094533827</v>
      </c>
      <c r="J63" s="117">
        <f t="shared" ref="J63:K63" si="89">J39/J15</f>
        <v>5.6496605374697193</v>
      </c>
      <c r="K63" s="117">
        <f t="shared" si="89"/>
        <v>8.1461704080611916</v>
      </c>
      <c r="L63" s="116">
        <f t="shared" ref="L63:M63" si="90">L39/L15</f>
        <v>7.914360266449644</v>
      </c>
      <c r="M63" s="184">
        <f t="shared" si="90"/>
        <v>7.0827546409283118</v>
      </c>
      <c r="O63" s="95">
        <f t="shared" si="58"/>
        <v>-0.10507553327419952</v>
      </c>
    </row>
    <row r="64" spans="1:15" ht="20.100000000000001" customHeight="1" x14ac:dyDescent="0.25">
      <c r="A64" s="24"/>
      <c r="B64" t="s">
        <v>9</v>
      </c>
      <c r="C64" s="116">
        <f t="shared" ref="C64:E64" si="91">C40/C16</f>
        <v>4.2926865832174128</v>
      </c>
      <c r="D64" s="117">
        <f t="shared" si="91"/>
        <v>4.3303679938888893</v>
      </c>
      <c r="E64" s="117">
        <f t="shared" si="91"/>
        <v>4.5876927752226218</v>
      </c>
      <c r="F64" s="117">
        <f t="shared" ref="F64:H64" si="92">F40/F16</f>
        <v>4.4357436801881249</v>
      </c>
      <c r="G64" s="117">
        <f t="shared" si="92"/>
        <v>3.9297965280126252</v>
      </c>
      <c r="H64" s="117">
        <f t="shared" si="92"/>
        <v>4.5109499253330583</v>
      </c>
      <c r="I64" s="117">
        <f t="shared" ref="I64" si="93">I40/I16</f>
        <v>5.3887645360059153</v>
      </c>
      <c r="J64" s="117">
        <f t="shared" ref="J64:K64" si="94">J40/J16</f>
        <v>5.5032936516647242</v>
      </c>
      <c r="K64" s="117">
        <f t="shared" si="94"/>
        <v>5.8324512498596448</v>
      </c>
      <c r="L64" s="116">
        <f t="shared" ref="L64:M64" si="95">L40/L16</f>
        <v>6.2836487562210355</v>
      </c>
      <c r="M64" s="184">
        <f t="shared" si="95"/>
        <v>6.1134486804754964</v>
      </c>
      <c r="O64" s="95">
        <f t="shared" si="58"/>
        <v>-2.7086185486901216E-2</v>
      </c>
    </row>
    <row r="65" spans="1:44" ht="20.25" customHeight="1" x14ac:dyDescent="0.25">
      <c r="A65" s="24"/>
      <c r="B65" t="s">
        <v>12</v>
      </c>
      <c r="C65" s="116">
        <f t="shared" ref="C65:E65" si="96">C41/C17</f>
        <v>3.7556244912717505</v>
      </c>
      <c r="D65" s="117">
        <f t="shared" si="96"/>
        <v>3.7671936249771703</v>
      </c>
      <c r="E65" s="117">
        <f t="shared" si="96"/>
        <v>3.7531063004621421</v>
      </c>
      <c r="F65" s="117">
        <f t="shared" ref="F65:H65" si="97">F41/F17</f>
        <v>3.227103290015922</v>
      </c>
      <c r="G65" s="117">
        <f t="shared" si="97"/>
        <v>3.0572923623670283</v>
      </c>
      <c r="H65" s="117">
        <f t="shared" si="97"/>
        <v>3.1149493838906142</v>
      </c>
      <c r="I65" s="117">
        <f t="shared" ref="I65" si="98">I41/I17</f>
        <v>3.7097665558336281</v>
      </c>
      <c r="J65" s="117">
        <f t="shared" ref="J65:K65" si="99">J41/J17</f>
        <v>4.1521377751866826</v>
      </c>
      <c r="K65" s="117">
        <f t="shared" si="99"/>
        <v>4.6740178374266348</v>
      </c>
      <c r="L65" s="116">
        <f t="shared" ref="L65:M65" si="100">L41/L17</f>
        <v>4.5212455109085337</v>
      </c>
      <c r="M65" s="184">
        <f t="shared" si="100"/>
        <v>4.7390082622668324</v>
      </c>
      <c r="O65" s="95">
        <f t="shared" si="58"/>
        <v>4.8164327912053551E-2</v>
      </c>
    </row>
    <row r="66" spans="1:44" ht="20.100000000000001" customHeight="1" x14ac:dyDescent="0.25">
      <c r="A66" s="24"/>
      <c r="B66" t="s">
        <v>11</v>
      </c>
      <c r="C66" s="116">
        <f t="shared" ref="C66:E66" si="101">C42/C18</f>
        <v>3.4995901302247181</v>
      </c>
      <c r="D66" s="117">
        <f t="shared" si="101"/>
        <v>3.6172306493557351</v>
      </c>
      <c r="E66" s="117">
        <f t="shared" si="101"/>
        <v>3.6593951137034177</v>
      </c>
      <c r="F66" s="117">
        <f t="shared" ref="F66:H66" si="102">F42/F18</f>
        <v>3.8105394511720654</v>
      </c>
      <c r="G66" s="117">
        <f t="shared" si="102"/>
        <v>3.4404899265721021</v>
      </c>
      <c r="H66" s="117">
        <f t="shared" si="102"/>
        <v>3.5800973454808123</v>
      </c>
      <c r="I66" s="117">
        <f t="shared" ref="I66" si="103">I42/I18</f>
        <v>4.0325419991111353</v>
      </c>
      <c r="J66" s="117">
        <f t="shared" ref="J66:K66" si="104">J42/J18</f>
        <v>4.1426337256256804</v>
      </c>
      <c r="K66" s="117">
        <f t="shared" si="104"/>
        <v>4.56024545826455</v>
      </c>
      <c r="L66" s="116">
        <f t="shared" ref="L66:M66" si="105">L42/L18</f>
        <v>4.7258316383275103</v>
      </c>
      <c r="M66" s="184">
        <f t="shared" si="105"/>
        <v>5.0655309713910555</v>
      </c>
      <c r="O66" s="95">
        <f t="shared" si="58"/>
        <v>7.1881387036412933E-2</v>
      </c>
    </row>
    <row r="67" spans="1:44" s="1" customFormat="1" ht="20.100000000000001" customHeight="1" x14ac:dyDescent="0.25">
      <c r="A67" s="24"/>
      <c r="B67" t="s">
        <v>6</v>
      </c>
      <c r="C67" s="116">
        <f t="shared" ref="C67:E67" si="106">C43/C19</f>
        <v>4.7210329562613307</v>
      </c>
      <c r="D67" s="117">
        <f t="shared" si="106"/>
        <v>5.2663768386484637</v>
      </c>
      <c r="E67" s="117">
        <f t="shared" si="106"/>
        <v>5.8535288582290521</v>
      </c>
      <c r="F67" s="117">
        <f t="shared" ref="F67:H67" si="107">F43/F19</f>
        <v>6.0191776162717172</v>
      </c>
      <c r="G67" s="117">
        <f t="shared" si="107"/>
        <v>5.2108803360939211</v>
      </c>
      <c r="H67" s="117">
        <f t="shared" si="107"/>
        <v>5.2995905110737507</v>
      </c>
      <c r="I67" s="117">
        <f t="shared" ref="I67" si="108">I43/I19</f>
        <v>6.0028549767839232</v>
      </c>
      <c r="J67" s="117">
        <f t="shared" ref="J67:K67" si="109">J43/J19</f>
        <v>6.3107394432649428</v>
      </c>
      <c r="K67" s="117">
        <f t="shared" si="109"/>
        <v>7.0715987890903316</v>
      </c>
      <c r="L67" s="116">
        <f t="shared" ref="L67:M67" si="110">L43/L19</f>
        <v>7.4224588376871177</v>
      </c>
      <c r="M67" s="184">
        <f t="shared" si="110"/>
        <v>7.8184941629888414</v>
      </c>
      <c r="N67"/>
      <c r="O67" s="95">
        <f t="shared" si="58"/>
        <v>5.3356351845412278E-2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O67"/>
      <c r="AP67"/>
      <c r="AQ67"/>
      <c r="AR67"/>
    </row>
    <row r="68" spans="1:44" ht="20.100000000000001" customHeight="1" thickBot="1" x14ac:dyDescent="0.3">
      <c r="A68" s="24"/>
      <c r="B68" t="s">
        <v>7</v>
      </c>
      <c r="C68" s="120">
        <f t="shared" ref="C68:E68" si="111">C44/C20</f>
        <v>13.606317179877836</v>
      </c>
      <c r="D68" s="121">
        <f t="shared" si="111"/>
        <v>12.864860068951531</v>
      </c>
      <c r="E68" s="121">
        <f t="shared" si="111"/>
        <v>15.569859982213398</v>
      </c>
      <c r="F68" s="121">
        <f t="shared" ref="F68:H68" si="112">F44/F20</f>
        <v>14.675860440346899</v>
      </c>
      <c r="G68" s="121">
        <f t="shared" si="112"/>
        <v>13.064319030268306</v>
      </c>
      <c r="H68" s="121">
        <f t="shared" si="112"/>
        <v>12.607329984578895</v>
      </c>
      <c r="I68" s="121">
        <f t="shared" ref="I68" si="113">I44/I20</f>
        <v>13.334914412467908</v>
      </c>
      <c r="J68" s="121">
        <f t="shared" ref="J68:K68" si="114">J44/J20</f>
        <v>14.38930148747183</v>
      </c>
      <c r="K68" s="121">
        <f t="shared" si="114"/>
        <v>17.511828597234864</v>
      </c>
      <c r="L68" s="116">
        <f t="shared" ref="L68:M68" si="115">L44/L20</f>
        <v>16.509962052298661</v>
      </c>
      <c r="M68" s="184">
        <f t="shared" si="115"/>
        <v>19.947747474855536</v>
      </c>
      <c r="O68" s="159">
        <f t="shared" si="58"/>
        <v>0.20822491364104839</v>
      </c>
    </row>
    <row r="69" spans="1:44" ht="20.100000000000001" customHeight="1" thickBot="1" x14ac:dyDescent="0.3">
      <c r="A69" s="5" t="s">
        <v>45</v>
      </c>
      <c r="B69" s="6"/>
      <c r="C69" s="123">
        <f t="shared" ref="C69:E69" si="116">C45/C21</f>
        <v>2.2085980084340191</v>
      </c>
      <c r="D69" s="124">
        <f t="shared" si="116"/>
        <v>2.2692122767291418</v>
      </c>
      <c r="E69" s="124">
        <f t="shared" si="116"/>
        <v>2.3654983434630283</v>
      </c>
      <c r="F69" s="124">
        <f t="shared" ref="F69:H69" si="117">F45/F21</f>
        <v>2.3973610187428105</v>
      </c>
      <c r="G69" s="124">
        <f t="shared" si="117"/>
        <v>1.998642762159057</v>
      </c>
      <c r="H69" s="124">
        <f t="shared" si="117"/>
        <v>1.9520967424775821</v>
      </c>
      <c r="I69" s="124">
        <f t="shared" ref="I69" si="118">I45/I21</f>
        <v>2.4319252539856566</v>
      </c>
      <c r="J69" s="124">
        <f t="shared" ref="J69:K69" si="119">J45/J21</f>
        <v>2.5168777598250611</v>
      </c>
      <c r="K69" s="124">
        <f t="shared" si="119"/>
        <v>2.7321558316808106</v>
      </c>
      <c r="L69" s="123">
        <f t="shared" ref="L69:M69" si="120">L45/L21</f>
        <v>2.7716678330786464</v>
      </c>
      <c r="M69" s="185">
        <f t="shared" si="120"/>
        <v>2.8636992710042013</v>
      </c>
      <c r="O69" s="23">
        <f t="shared" si="58"/>
        <v>3.3204353287648626E-2</v>
      </c>
    </row>
    <row r="70" spans="1:44" ht="20.100000000000001" customHeight="1" x14ac:dyDescent="0.25">
      <c r="A70" s="24"/>
      <c r="B70" t="s">
        <v>4</v>
      </c>
      <c r="C70" s="116">
        <f t="shared" ref="C70:E70" si="121">C46/C22</f>
        <v>1.4910810630699185</v>
      </c>
      <c r="D70" s="117">
        <f t="shared" si="121"/>
        <v>1.4135917107149236</v>
      </c>
      <c r="E70" s="117">
        <f t="shared" si="121"/>
        <v>1.2007240014259053</v>
      </c>
      <c r="F70" s="117">
        <f t="shared" ref="F70:H70" si="122">F46/F22</f>
        <v>1.162595999805043</v>
      </c>
      <c r="G70" s="117">
        <f t="shared" si="122"/>
        <v>1.1063212459997958</v>
      </c>
      <c r="H70" s="117">
        <f t="shared" si="122"/>
        <v>1.162115508041881</v>
      </c>
      <c r="I70" s="117">
        <f t="shared" ref="I70" si="123">I46/I22</f>
        <v>1.3612548826411204</v>
      </c>
      <c r="J70" s="117">
        <f t="shared" ref="J70:K70" si="124">J46/J22</f>
        <v>1.5447875979602079</v>
      </c>
      <c r="K70" s="117">
        <f t="shared" si="124"/>
        <v>1.6037128763512032</v>
      </c>
      <c r="L70" s="116">
        <f t="shared" ref="L70:M70" si="125">L46/L22</f>
        <v>1.3828844835558616</v>
      </c>
      <c r="M70" s="184">
        <f t="shared" si="125"/>
        <v>1.6173049796146965</v>
      </c>
      <c r="O70" s="42">
        <f t="shared" si="58"/>
        <v>0.16951560224037004</v>
      </c>
    </row>
    <row r="71" spans="1:44" ht="20.100000000000001" customHeight="1" thickBot="1" x14ac:dyDescent="0.3">
      <c r="A71" s="24"/>
      <c r="B71" t="s">
        <v>3</v>
      </c>
      <c r="C71" s="120">
        <f t="shared" ref="C71:E71" si="126">C47/C23</f>
        <v>2.2237639411775687</v>
      </c>
      <c r="D71" s="117">
        <f t="shared" si="126"/>
        <v>2.2871652759455343</v>
      </c>
      <c r="E71" s="117">
        <f t="shared" si="126"/>
        <v>2.4025873563910549</v>
      </c>
      <c r="F71" s="117">
        <f t="shared" ref="F71:H71" si="127">F47/F23</f>
        <v>2.4666481680493559</v>
      </c>
      <c r="G71" s="117">
        <f t="shared" si="127"/>
        <v>2.0549909413064369</v>
      </c>
      <c r="H71" s="117">
        <f t="shared" si="127"/>
        <v>2.010153387950314</v>
      </c>
      <c r="I71" s="117">
        <f t="shared" ref="I71" si="128">I47/I23</f>
        <v>2.510787080357666</v>
      </c>
      <c r="J71" s="117">
        <f t="shared" ref="J71:K71" si="129">J47/J23</f>
        <v>2.5946930215811905</v>
      </c>
      <c r="K71" s="117">
        <f t="shared" si="129"/>
        <v>2.8284157337967573</v>
      </c>
      <c r="L71" s="116">
        <f t="shared" ref="L71:M71" si="130">L47/L23</f>
        <v>2.9105391364532953</v>
      </c>
      <c r="M71" s="184">
        <f t="shared" si="130"/>
        <v>2.9868075429758423</v>
      </c>
      <c r="O71" s="159">
        <f t="shared" si="58"/>
        <v>2.6204219543835301E-2</v>
      </c>
    </row>
    <row r="72" spans="1:44" ht="20.100000000000001" customHeight="1" thickBot="1" x14ac:dyDescent="0.3">
      <c r="A72" s="74" t="s">
        <v>5</v>
      </c>
      <c r="B72" s="100"/>
      <c r="C72" s="126">
        <f t="shared" ref="C72:E72" si="131">C48/C24</f>
        <v>3.2970969843703326</v>
      </c>
      <c r="D72" s="127">
        <f t="shared" si="131"/>
        <v>3.476167647680859</v>
      </c>
      <c r="E72" s="127">
        <f t="shared" si="131"/>
        <v>3.6948644296680007</v>
      </c>
      <c r="F72" s="127">
        <f t="shared" ref="F72:H72" si="132">F48/F24</f>
        <v>3.7801661091711316</v>
      </c>
      <c r="G72" s="127">
        <f t="shared" si="132"/>
        <v>3.2487717861701064</v>
      </c>
      <c r="H72" s="127">
        <f t="shared" si="132"/>
        <v>3.3256787457234953</v>
      </c>
      <c r="I72" s="127">
        <f t="shared" ref="I72" si="133">I48/I24</f>
        <v>3.8871921863423267</v>
      </c>
      <c r="J72" s="127">
        <f t="shared" ref="J72:K72" si="134">J48/J24</f>
        <v>4.0910212578929599</v>
      </c>
      <c r="K72" s="127">
        <f t="shared" si="134"/>
        <v>4.6569109307012209</v>
      </c>
      <c r="L72" s="186">
        <f t="shared" ref="L72:M72" si="135">L48/L24</f>
        <v>4.6344588525012576</v>
      </c>
      <c r="M72" s="187">
        <f t="shared" si="135"/>
        <v>4.9044689608352448</v>
      </c>
      <c r="O72" s="128">
        <f t="shared" si="58"/>
        <v>5.8261410215835752E-2</v>
      </c>
    </row>
    <row r="74" spans="1:44" ht="15.75" x14ac:dyDescent="0.25">
      <c r="A74" s="99" t="s">
        <v>38</v>
      </c>
    </row>
  </sheetData>
  <mergeCells count="56">
    <mergeCell ref="AA29:AB29"/>
    <mergeCell ref="E29:E30"/>
    <mergeCell ref="O29:O30"/>
    <mergeCell ref="P29:P30"/>
    <mergeCell ref="Q29:Q30"/>
    <mergeCell ref="K29:K30"/>
    <mergeCell ref="W29:W30"/>
    <mergeCell ref="X29:Y29"/>
    <mergeCell ref="H29:H30"/>
    <mergeCell ref="T29:T30"/>
    <mergeCell ref="R29:R30"/>
    <mergeCell ref="S29:S30"/>
    <mergeCell ref="D5:D6"/>
    <mergeCell ref="E5:E6"/>
    <mergeCell ref="AA5:AB5"/>
    <mergeCell ref="O5:O6"/>
    <mergeCell ref="P5:P6"/>
    <mergeCell ref="Q5:Q6"/>
    <mergeCell ref="K5:K6"/>
    <mergeCell ref="L5:M5"/>
    <mergeCell ref="W5:W6"/>
    <mergeCell ref="X5:Y5"/>
    <mergeCell ref="H5:H6"/>
    <mergeCell ref="T5:T6"/>
    <mergeCell ref="F5:F6"/>
    <mergeCell ref="R5:R6"/>
    <mergeCell ref="G5:G6"/>
    <mergeCell ref="S5:S6"/>
    <mergeCell ref="A53:B54"/>
    <mergeCell ref="A29:B30"/>
    <mergeCell ref="C29:C30"/>
    <mergeCell ref="A5:B6"/>
    <mergeCell ref="C5:C6"/>
    <mergeCell ref="C53:C54"/>
    <mergeCell ref="D53:D54"/>
    <mergeCell ref="E53:E54"/>
    <mergeCell ref="D29:D30"/>
    <mergeCell ref="K53:K54"/>
    <mergeCell ref="H53:H54"/>
    <mergeCell ref="F29:F30"/>
    <mergeCell ref="F53:F54"/>
    <mergeCell ref="G29:G30"/>
    <mergeCell ref="G53:G54"/>
    <mergeCell ref="V5:V6"/>
    <mergeCell ref="J29:J30"/>
    <mergeCell ref="V29:V30"/>
    <mergeCell ref="J53:J54"/>
    <mergeCell ref="I5:I6"/>
    <mergeCell ref="U5:U6"/>
    <mergeCell ref="U29:U30"/>
    <mergeCell ref="I29:I30"/>
    <mergeCell ref="I53:I54"/>
    <mergeCell ref="O53:O54"/>
    <mergeCell ref="L29:M29"/>
    <mergeCell ref="L53:M53"/>
    <mergeCell ref="J5:J6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X8:X24 Y7:Y24 AA7:AB10 L55:O58 AA12:AB24 AB11 L60:O71 N5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O55:O72</xm:sqref>
        </x14:conditionalFormatting>
        <x14:conditionalFormatting xmlns:xm="http://schemas.microsoft.com/office/excel/2006/main">
          <x14:cfRule type="iconSet" priority="2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AA7:AB24</xm:sqref>
        </x14:conditionalFormatting>
        <x14:conditionalFormatting xmlns:xm="http://schemas.microsoft.com/office/excel/2006/main">
          <x14:cfRule type="iconSet" priority="1" id="{945DB4B1-A21C-465E-BFD8-8838D0A5D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R74"/>
  <sheetViews>
    <sheetView showGridLines="0" topLeftCell="F50" zoomScale="106" zoomScaleNormal="106" workbookViewId="0">
      <selection activeCell="O55" sqref="O55"/>
    </sheetView>
  </sheetViews>
  <sheetFormatPr defaultRowHeight="15" x14ac:dyDescent="0.25"/>
  <cols>
    <col min="1" max="1" width="2.7109375" customWidth="1"/>
    <col min="2" max="2" width="22.140625" bestFit="1" customWidth="1"/>
    <col min="3" max="13" width="11.7109375" customWidth="1"/>
    <col min="14" max="14" width="2.5703125" customWidth="1"/>
    <col min="15" max="15" width="11.42578125" customWidth="1"/>
    <col min="16" max="25" width="10.140625" customWidth="1"/>
    <col min="26" max="26" width="2.5703125" customWidth="1"/>
    <col min="27" max="27" width="11.140625" customWidth="1"/>
    <col min="31" max="32" width="9.28515625" customWidth="1"/>
    <col min="33" max="33" width="1.85546875" customWidth="1"/>
    <col min="37" max="37" width="11.5703125" customWidth="1"/>
  </cols>
  <sheetData>
    <row r="1" spans="1:28" x14ac:dyDescent="0.25">
      <c r="A1" s="1" t="s">
        <v>57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'2'!Z3</f>
        <v>VARIAÇÃO (JAN-MAR)</v>
      </c>
    </row>
    <row r="4" spans="1:28" ht="15.75" thickBot="1" x14ac:dyDescent="0.3"/>
    <row r="5" spans="1:28" ht="24" customHeight="1" x14ac:dyDescent="0.25">
      <c r="A5" s="480" t="s">
        <v>35</v>
      </c>
      <c r="B5" s="510"/>
      <c r="C5" s="482">
        <v>2016</v>
      </c>
      <c r="D5" s="484">
        <v>2017</v>
      </c>
      <c r="E5" s="484">
        <v>2018</v>
      </c>
      <c r="F5" s="484">
        <v>2019</v>
      </c>
      <c r="G5" s="484">
        <v>2020</v>
      </c>
      <c r="H5" s="484">
        <v>2021</v>
      </c>
      <c r="I5" s="484">
        <v>2022</v>
      </c>
      <c r="J5" s="484">
        <v>2023</v>
      </c>
      <c r="K5" s="508">
        <v>2024</v>
      </c>
      <c r="L5" s="496" t="s">
        <v>96</v>
      </c>
      <c r="M5" s="497"/>
      <c r="O5" s="501">
        <v>2016</v>
      </c>
      <c r="P5" s="484">
        <v>2017</v>
      </c>
      <c r="Q5" s="484">
        <v>2018</v>
      </c>
      <c r="R5" s="486">
        <v>2019</v>
      </c>
      <c r="S5" s="486">
        <v>2020</v>
      </c>
      <c r="T5" s="484">
        <v>2021</v>
      </c>
      <c r="U5" s="484">
        <v>2022</v>
      </c>
      <c r="V5" s="484">
        <v>2023</v>
      </c>
      <c r="W5" s="508">
        <v>2024</v>
      </c>
      <c r="X5" s="496" t="str">
        <f>L5</f>
        <v>janeiro - mar</v>
      </c>
      <c r="Y5" s="497"/>
      <c r="AA5" s="494" t="s">
        <v>91</v>
      </c>
      <c r="AB5" s="495"/>
    </row>
    <row r="6" spans="1:28" ht="20.25" customHeight="1" thickBot="1" x14ac:dyDescent="0.3">
      <c r="A6" s="511"/>
      <c r="B6" s="512"/>
      <c r="C6" s="513"/>
      <c r="D6" s="498"/>
      <c r="E6" s="498"/>
      <c r="F6" s="498"/>
      <c r="G6" s="498"/>
      <c r="H6" s="485"/>
      <c r="I6" s="485"/>
      <c r="J6" s="485"/>
      <c r="K6" s="509"/>
      <c r="L6" s="166">
        <v>2024</v>
      </c>
      <c r="M6" s="168">
        <v>2025</v>
      </c>
      <c r="O6" s="514"/>
      <c r="P6" s="498"/>
      <c r="Q6" s="498"/>
      <c r="R6" s="507"/>
      <c r="S6" s="507"/>
      <c r="T6" s="498"/>
      <c r="U6" s="498"/>
      <c r="V6" s="498"/>
      <c r="W6" s="515"/>
      <c r="X6" s="166">
        <v>2024</v>
      </c>
      <c r="Y6" s="168">
        <v>2025</v>
      </c>
      <c r="AA6" s="91" t="s">
        <v>0</v>
      </c>
      <c r="AB6" s="75" t="s">
        <v>37</v>
      </c>
    </row>
    <row r="7" spans="1:28" ht="20.100000000000001" customHeight="1" thickBot="1" x14ac:dyDescent="0.3">
      <c r="A7" s="3" t="s">
        <v>2</v>
      </c>
      <c r="B7" s="4"/>
      <c r="C7" s="8">
        <f t="shared" ref="C7:K7" si="0">SUM(C8:C20)</f>
        <v>84199496</v>
      </c>
      <c r="D7" s="9">
        <f t="shared" si="0"/>
        <v>84658404</v>
      </c>
      <c r="E7" s="9">
        <f t="shared" si="0"/>
        <v>86072206</v>
      </c>
      <c r="F7" s="9">
        <f t="shared" si="0"/>
        <v>90838237</v>
      </c>
      <c r="G7" s="9">
        <f t="shared" si="0"/>
        <v>94537479</v>
      </c>
      <c r="H7" s="9">
        <f t="shared" si="0"/>
        <v>100080849</v>
      </c>
      <c r="I7" s="9">
        <f t="shared" si="0"/>
        <v>97561468.412000015</v>
      </c>
      <c r="J7" s="9">
        <f t="shared" si="0"/>
        <v>95765832.050000027</v>
      </c>
      <c r="K7" s="404">
        <f t="shared" si="0"/>
        <v>94387429.650999963</v>
      </c>
      <c r="L7" s="180">
        <f t="shared" ref="L7:M7" si="1">SUM(L8:L20)</f>
        <v>15483386.330999997</v>
      </c>
      <c r="M7" s="179">
        <f t="shared" si="1"/>
        <v>15421440.001999998</v>
      </c>
      <c r="O7" s="64">
        <f t="shared" ref="O7:U7" si="2">C7/C24</f>
        <v>0.45932644610482432</v>
      </c>
      <c r="P7" s="16">
        <f t="shared" si="2"/>
        <v>0.45226782211217958</v>
      </c>
      <c r="Q7" s="16">
        <f t="shared" si="2"/>
        <v>0.47104805028867003</v>
      </c>
      <c r="R7" s="258">
        <f t="shared" si="2"/>
        <v>0.48038211257094382</v>
      </c>
      <c r="S7" s="258">
        <f t="shared" si="2"/>
        <v>0.46672871154528539</v>
      </c>
      <c r="T7" s="258">
        <f t="shared" si="2"/>
        <v>0.47861466161407923</v>
      </c>
      <c r="U7" s="258">
        <f t="shared" si="2"/>
        <v>0.47768976411007369</v>
      </c>
      <c r="V7" s="258">
        <f>J7/J24</f>
        <v>0.47783896819130228</v>
      </c>
      <c r="W7" s="17">
        <f>K7/K24</f>
        <v>0.49243339301894345</v>
      </c>
      <c r="X7" s="7">
        <f>L7/L24</f>
        <v>0.44311601506903897</v>
      </c>
      <c r="Y7" s="17">
        <f>M7/M24</f>
        <v>0.44686004838391258</v>
      </c>
      <c r="AA7" s="102">
        <f>(M7-L7)/L7</f>
        <v>-4.000825638250236E-3</v>
      </c>
      <c r="AB7" s="101">
        <f>(Y7-X7)*100</f>
        <v>0.37440333148736071</v>
      </c>
    </row>
    <row r="8" spans="1:28" ht="20.100000000000001" customHeight="1" x14ac:dyDescent="0.25">
      <c r="A8" s="24"/>
      <c r="B8" t="s">
        <v>10</v>
      </c>
      <c r="C8" s="10">
        <v>13923523</v>
      </c>
      <c r="D8" s="35">
        <v>14250667</v>
      </c>
      <c r="E8" s="35">
        <v>14740881</v>
      </c>
      <c r="F8" s="35">
        <v>15427097</v>
      </c>
      <c r="G8" s="35">
        <v>16506960</v>
      </c>
      <c r="H8" s="35">
        <v>16927304</v>
      </c>
      <c r="I8" s="35">
        <v>16428880.964000002</v>
      </c>
      <c r="J8" s="35">
        <v>15496123.509000007</v>
      </c>
      <c r="K8" s="12">
        <v>13713938.695000002</v>
      </c>
      <c r="L8" s="10">
        <v>1917131.3319999997</v>
      </c>
      <c r="M8" s="161">
        <v>1826598.3030000005</v>
      </c>
      <c r="O8" s="96">
        <f>C8/$C$7</f>
        <v>0.16536349576249246</v>
      </c>
      <c r="P8" s="18">
        <f>D8/$D$7</f>
        <v>0.16833139212026724</v>
      </c>
      <c r="Q8" s="18">
        <f>E8/$E$7</f>
        <v>0.17126180081872189</v>
      </c>
      <c r="R8" s="37">
        <f>F8/$F$7</f>
        <v>0.1698304316496147</v>
      </c>
      <c r="S8" s="37">
        <f>G8/$G$7</f>
        <v>0.17460757547808103</v>
      </c>
      <c r="T8" s="37">
        <f>H8/$H$7</f>
        <v>0.16913629499685798</v>
      </c>
      <c r="U8" s="37">
        <f>I8/$I$7</f>
        <v>0.16839517927939732</v>
      </c>
      <c r="V8" s="37">
        <f>J8/$J$7</f>
        <v>0.1618126546523333</v>
      </c>
      <c r="W8" s="19">
        <f>K8/$K$7</f>
        <v>0.14529412174595341</v>
      </c>
      <c r="X8" s="37">
        <f>L8/$L$7</f>
        <v>0.12381860731341589</v>
      </c>
      <c r="Y8" s="19">
        <f>M8/$M$7</f>
        <v>0.11844537882085654</v>
      </c>
      <c r="AA8" s="103">
        <f t="shared" ref="AA8:AA24" si="3">(M8-L8)/L8</f>
        <v>-4.7223175318694952E-2</v>
      </c>
      <c r="AB8" s="104">
        <f t="shared" ref="AB8:AB24" si="4">(Y8-X8)*100</f>
        <v>-0.53732284925593476</v>
      </c>
    </row>
    <row r="9" spans="1:28" ht="20.100000000000001" customHeight="1" x14ac:dyDescent="0.25">
      <c r="A9" s="24"/>
      <c r="B9" t="s">
        <v>17</v>
      </c>
      <c r="C9" s="10">
        <v>174272</v>
      </c>
      <c r="D9" s="35">
        <v>210679</v>
      </c>
      <c r="E9" s="35">
        <v>127287</v>
      </c>
      <c r="F9" s="35">
        <v>120389</v>
      </c>
      <c r="G9" s="35">
        <v>121021</v>
      </c>
      <c r="H9" s="35">
        <v>141038</v>
      </c>
      <c r="I9" s="35">
        <v>135145.299</v>
      </c>
      <c r="J9" s="35">
        <v>144422.05899999995</v>
      </c>
      <c r="K9" s="12">
        <v>164838.28399999993</v>
      </c>
      <c r="L9" s="10">
        <v>22245.399999999994</v>
      </c>
      <c r="M9" s="161">
        <v>20793.127000000004</v>
      </c>
      <c r="O9" s="96">
        <f t="shared" ref="O9:O20" si="5">C9/$C$7</f>
        <v>2.069751106348665E-3</v>
      </c>
      <c r="P9" s="18">
        <f t="shared" ref="P9:P20" si="6">D9/$D$7</f>
        <v>2.4885775073198876E-3</v>
      </c>
      <c r="Q9" s="18">
        <f t="shared" ref="Q9:Q20" si="7">E9/$E$7</f>
        <v>1.47883975461254E-3</v>
      </c>
      <c r="R9" s="37">
        <f t="shared" ref="R9:R20" si="8">F9/$F$7</f>
        <v>1.3253119388479545E-3</v>
      </c>
      <c r="S9" s="37">
        <f t="shared" ref="S9:S20" si="9">G9/$G$7</f>
        <v>1.2801377959317066E-3</v>
      </c>
      <c r="T9" s="37">
        <f t="shared" ref="T9:T20" si="10">H9/$H$7</f>
        <v>1.4092406430325146E-3</v>
      </c>
      <c r="U9" s="37">
        <f t="shared" ref="U9:U20" si="11">I9/$I$7</f>
        <v>1.3852323176326566E-3</v>
      </c>
      <c r="V9" s="37">
        <f t="shared" ref="V9:V20" si="12">J9/$J$7</f>
        <v>1.5080750191216023E-3</v>
      </c>
      <c r="W9" s="19">
        <f t="shared" ref="W9:W20" si="13">K9/$K$7</f>
        <v>1.7464008142767937E-3</v>
      </c>
      <c r="X9" s="37">
        <f t="shared" ref="X9:X20" si="14">L9/$L$7</f>
        <v>1.436727052108844E-3</v>
      </c>
      <c r="Y9" s="19">
        <f t="shared" ref="Y9:Y20" si="15">M9/$M$7</f>
        <v>1.3483259019458206E-3</v>
      </c>
      <c r="AA9" s="103">
        <f t="shared" si="3"/>
        <v>-6.5284193586089279E-2</v>
      </c>
      <c r="AB9" s="104">
        <f t="shared" si="4"/>
        <v>-8.8401150163023405E-3</v>
      </c>
    </row>
    <row r="10" spans="1:28" ht="20.100000000000001" customHeight="1" x14ac:dyDescent="0.25">
      <c r="A10" s="24"/>
      <c r="B10" t="s">
        <v>14</v>
      </c>
      <c r="C10" s="10">
        <v>8286318</v>
      </c>
      <c r="D10" s="35">
        <v>9244831</v>
      </c>
      <c r="E10" s="35">
        <v>9042959</v>
      </c>
      <c r="F10" s="35">
        <v>8375287</v>
      </c>
      <c r="G10" s="35">
        <v>9732336</v>
      </c>
      <c r="H10" s="35">
        <v>11137124</v>
      </c>
      <c r="I10" s="35">
        <v>11588959.969999993</v>
      </c>
      <c r="J10" s="35">
        <v>11925946.649999999</v>
      </c>
      <c r="K10" s="12">
        <v>12600763.164999999</v>
      </c>
      <c r="L10" s="10">
        <v>2305719.7640000004</v>
      </c>
      <c r="M10" s="161">
        <v>2396354.2039999999</v>
      </c>
      <c r="O10" s="96">
        <f t="shared" si="5"/>
        <v>9.8412916865915676E-2</v>
      </c>
      <c r="P10" s="18">
        <f t="shared" si="6"/>
        <v>0.10920157436466674</v>
      </c>
      <c r="Q10" s="18">
        <f t="shared" si="7"/>
        <v>0.10506247510375184</v>
      </c>
      <c r="R10" s="37">
        <f t="shared" si="8"/>
        <v>9.2200017047887009E-2</v>
      </c>
      <c r="S10" s="37">
        <f t="shared" si="9"/>
        <v>0.10294685349077269</v>
      </c>
      <c r="T10" s="37">
        <f t="shared" si="10"/>
        <v>0.11128127020585127</v>
      </c>
      <c r="U10" s="37">
        <f t="shared" si="11"/>
        <v>0.11878623967671398</v>
      </c>
      <c r="V10" s="37">
        <f t="shared" si="12"/>
        <v>0.12453237647194854</v>
      </c>
      <c r="W10" s="19">
        <f t="shared" si="13"/>
        <v>0.13350043762810002</v>
      </c>
      <c r="X10" s="37">
        <f t="shared" si="14"/>
        <v>0.14891572907301379</v>
      </c>
      <c r="Y10" s="19">
        <f t="shared" si="15"/>
        <v>0.15539107915273917</v>
      </c>
      <c r="AA10" s="103">
        <f t="shared" si="3"/>
        <v>3.930852370487789E-2</v>
      </c>
      <c r="AB10" s="104">
        <f t="shared" si="4"/>
        <v>0.64753500797253838</v>
      </c>
    </row>
    <row r="11" spans="1:28" ht="20.100000000000001" customHeight="1" x14ac:dyDescent="0.25">
      <c r="A11" s="24"/>
      <c r="B11" t="s">
        <v>8</v>
      </c>
      <c r="C11" s="10">
        <v>68843</v>
      </c>
      <c r="D11" s="35">
        <v>42685</v>
      </c>
      <c r="E11" s="35">
        <v>135956</v>
      </c>
      <c r="F11" s="35">
        <v>183998</v>
      </c>
      <c r="G11" s="35">
        <v>53281</v>
      </c>
      <c r="H11" s="35"/>
      <c r="I11" s="35"/>
      <c r="J11" s="35"/>
      <c r="K11" s="12"/>
      <c r="L11" s="10"/>
      <c r="M11" s="161"/>
      <c r="O11" s="96">
        <f t="shared" si="5"/>
        <v>8.1761772065714027E-4</v>
      </c>
      <c r="P11" s="18">
        <f t="shared" si="6"/>
        <v>5.042027487312423E-4</v>
      </c>
      <c r="Q11" s="18">
        <f t="shared" si="7"/>
        <v>1.579557517092103E-3</v>
      </c>
      <c r="R11" s="37">
        <f t="shared" si="8"/>
        <v>2.0255567047167593E-3</v>
      </c>
      <c r="S11" s="37">
        <f t="shared" si="9"/>
        <v>5.6359658162663724E-4</v>
      </c>
      <c r="T11" s="37">
        <f t="shared" si="10"/>
        <v>0</v>
      </c>
      <c r="U11" s="37">
        <f t="shared" si="11"/>
        <v>0</v>
      </c>
      <c r="V11" s="37">
        <f t="shared" si="12"/>
        <v>0</v>
      </c>
      <c r="W11" s="19">
        <f t="shared" si="13"/>
        <v>0</v>
      </c>
      <c r="X11" s="37">
        <f t="shared" si="14"/>
        <v>0</v>
      </c>
      <c r="Y11" s="19">
        <f t="shared" si="15"/>
        <v>0</v>
      </c>
      <c r="AA11" s="103"/>
      <c r="AB11" s="104">
        <f t="shared" si="4"/>
        <v>0</v>
      </c>
    </row>
    <row r="12" spans="1:28" ht="20.100000000000001" customHeight="1" x14ac:dyDescent="0.25">
      <c r="A12" s="24"/>
      <c r="B12" t="s">
        <v>15</v>
      </c>
      <c r="C12" s="10">
        <v>12210</v>
      </c>
      <c r="D12" s="35">
        <v>14609</v>
      </c>
      <c r="E12" s="35">
        <v>13775</v>
      </c>
      <c r="F12" s="35">
        <v>9955</v>
      </c>
      <c r="G12" s="35">
        <v>9151</v>
      </c>
      <c r="H12" s="35">
        <v>11208</v>
      </c>
      <c r="I12" s="35">
        <v>9194.7580000000016</v>
      </c>
      <c r="J12" s="35">
        <v>7743.9580000000005</v>
      </c>
      <c r="K12" s="12">
        <v>5491.2879999999986</v>
      </c>
      <c r="L12" s="10">
        <v>1388.8579999999999</v>
      </c>
      <c r="M12" s="161">
        <v>586.01199999999994</v>
      </c>
      <c r="O12" s="96">
        <f t="shared" si="5"/>
        <v>1.450127444943376E-4</v>
      </c>
      <c r="P12" s="18">
        <f t="shared" si="6"/>
        <v>1.7256408471862995E-4</v>
      </c>
      <c r="Q12" s="18">
        <f t="shared" si="7"/>
        <v>1.6004004823578008E-4</v>
      </c>
      <c r="R12" s="37">
        <f t="shared" si="8"/>
        <v>1.095904140015399E-4</v>
      </c>
      <c r="S12" s="37">
        <f t="shared" si="9"/>
        <v>9.6797588605044142E-5</v>
      </c>
      <c r="T12" s="37">
        <f t="shared" si="10"/>
        <v>1.119894576433899E-4</v>
      </c>
      <c r="U12" s="37">
        <f t="shared" si="11"/>
        <v>9.4245793443480504E-5</v>
      </c>
      <c r="V12" s="37">
        <f t="shared" si="12"/>
        <v>8.0863475356814365E-5</v>
      </c>
      <c r="W12" s="19">
        <f t="shared" si="13"/>
        <v>5.8178170761765443E-5</v>
      </c>
      <c r="X12" s="37">
        <f t="shared" si="14"/>
        <v>8.9699886724346845E-5</v>
      </c>
      <c r="Y12" s="19">
        <f t="shared" si="15"/>
        <v>3.7999823617249773E-5</v>
      </c>
      <c r="AA12" s="103">
        <f t="shared" si="3"/>
        <v>-0.57806197609834842</v>
      </c>
      <c r="AB12" s="104">
        <f t="shared" si="4"/>
        <v>-5.1700063107097075E-3</v>
      </c>
    </row>
    <row r="13" spans="1:28" ht="20.100000000000001" customHeight="1" x14ac:dyDescent="0.25">
      <c r="A13" s="24"/>
      <c r="B13" t="s">
        <v>13</v>
      </c>
      <c r="C13" s="10">
        <v>1041669</v>
      </c>
      <c r="D13" s="35">
        <v>717548</v>
      </c>
      <c r="E13" s="35">
        <v>967173</v>
      </c>
      <c r="F13" s="35">
        <v>806154</v>
      </c>
      <c r="G13" s="35">
        <v>478640</v>
      </c>
      <c r="H13" s="35">
        <v>349735</v>
      </c>
      <c r="I13" s="35">
        <v>252953.54500000007</v>
      </c>
      <c r="J13" s="35">
        <v>361490.22100000002</v>
      </c>
      <c r="K13" s="12">
        <v>408823.40600000013</v>
      </c>
      <c r="L13" s="10">
        <v>98129.43799999998</v>
      </c>
      <c r="M13" s="161">
        <v>84616.71199999997</v>
      </c>
      <c r="O13" s="96">
        <f t="shared" si="5"/>
        <v>1.2371439848048497E-2</v>
      </c>
      <c r="P13" s="18">
        <f t="shared" si="6"/>
        <v>8.4758035362915655E-3</v>
      </c>
      <c r="Q13" s="18">
        <f t="shared" si="7"/>
        <v>1.123676323574186E-2</v>
      </c>
      <c r="R13" s="37">
        <f t="shared" si="8"/>
        <v>8.8746108095426827E-3</v>
      </c>
      <c r="S13" s="37">
        <f t="shared" si="9"/>
        <v>5.0629655567608267E-3</v>
      </c>
      <c r="T13" s="37">
        <f t="shared" si="10"/>
        <v>3.4945247117158249E-3</v>
      </c>
      <c r="U13" s="37">
        <f t="shared" si="11"/>
        <v>2.5927607396373188E-3</v>
      </c>
      <c r="V13" s="37">
        <f t="shared" si="12"/>
        <v>3.774730645176908E-3</v>
      </c>
      <c r="W13" s="19">
        <f t="shared" si="13"/>
        <v>4.3313331818827525E-3</v>
      </c>
      <c r="X13" s="37">
        <f t="shared" si="14"/>
        <v>6.337724571499617E-3</v>
      </c>
      <c r="Y13" s="19">
        <f t="shared" si="15"/>
        <v>5.4869527092817581E-3</v>
      </c>
      <c r="AA13" s="103">
        <f t="shared" si="3"/>
        <v>-0.1377030815156611</v>
      </c>
      <c r="AB13" s="104">
        <f t="shared" si="4"/>
        <v>-8.5077186221785894E-2</v>
      </c>
    </row>
    <row r="14" spans="1:28" ht="20.100000000000001" customHeight="1" x14ac:dyDescent="0.25">
      <c r="A14" s="24"/>
      <c r="B14" t="s">
        <v>16</v>
      </c>
      <c r="C14" s="10">
        <v>3608437</v>
      </c>
      <c r="D14" s="35">
        <v>4385682</v>
      </c>
      <c r="E14" s="35">
        <v>4504040</v>
      </c>
      <c r="F14" s="35">
        <v>4397791</v>
      </c>
      <c r="G14" s="35">
        <v>4263106</v>
      </c>
      <c r="H14" s="35">
        <v>4333103</v>
      </c>
      <c r="I14" s="35">
        <v>4435619.8089999985</v>
      </c>
      <c r="J14" s="35">
        <v>3928025.3989999993</v>
      </c>
      <c r="K14" s="12">
        <v>3984437.5010000011</v>
      </c>
      <c r="L14" s="10">
        <v>652831.10400000017</v>
      </c>
      <c r="M14" s="161">
        <v>618828.99</v>
      </c>
      <c r="O14" s="96">
        <f t="shared" si="5"/>
        <v>4.2855802842335304E-2</v>
      </c>
      <c r="P14" s="18">
        <f t="shared" si="6"/>
        <v>5.1804449325550714E-2</v>
      </c>
      <c r="Q14" s="18">
        <f t="shared" si="7"/>
        <v>5.2328622784456109E-2</v>
      </c>
      <c r="R14" s="37">
        <f t="shared" si="8"/>
        <v>4.8413434091636981E-2</v>
      </c>
      <c r="S14" s="37">
        <f t="shared" si="9"/>
        <v>4.5094348242563143E-2</v>
      </c>
      <c r="T14" s="37">
        <f t="shared" si="10"/>
        <v>4.3296025596265678E-2</v>
      </c>
      <c r="U14" s="37">
        <f t="shared" si="11"/>
        <v>4.546487338903582E-2</v>
      </c>
      <c r="V14" s="37">
        <f t="shared" si="12"/>
        <v>4.1016981891298654E-2</v>
      </c>
      <c r="W14" s="19">
        <f t="shared" si="13"/>
        <v>4.2213645564166381E-2</v>
      </c>
      <c r="X14" s="37">
        <f t="shared" si="14"/>
        <v>4.2163328489255421E-2</v>
      </c>
      <c r="Y14" s="19">
        <f t="shared" si="15"/>
        <v>4.0127834360458192E-2</v>
      </c>
      <c r="AA14" s="103">
        <f t="shared" si="3"/>
        <v>-5.2084090037474939E-2</v>
      </c>
      <c r="AB14" s="104">
        <f t="shared" si="4"/>
        <v>-0.20354941287972286</v>
      </c>
    </row>
    <row r="15" spans="1:28" ht="20.100000000000001" customHeight="1" x14ac:dyDescent="0.25">
      <c r="A15" s="24"/>
      <c r="B15" t="s">
        <v>83</v>
      </c>
      <c r="C15" s="10">
        <v>255998</v>
      </c>
      <c r="D15" s="35">
        <v>249482</v>
      </c>
      <c r="E15" s="35">
        <v>246420</v>
      </c>
      <c r="F15" s="35">
        <v>310524</v>
      </c>
      <c r="G15" s="35">
        <v>400100</v>
      </c>
      <c r="H15" s="35">
        <v>609201</v>
      </c>
      <c r="I15" s="35">
        <v>704129.67800000007</v>
      </c>
      <c r="J15" s="35">
        <v>790043.25999999966</v>
      </c>
      <c r="K15" s="12">
        <v>681549.28799999959</v>
      </c>
      <c r="L15" s="10">
        <v>104238.895</v>
      </c>
      <c r="M15" s="161">
        <v>138079.90499999994</v>
      </c>
      <c r="O15" s="96">
        <f t="shared" si="5"/>
        <v>3.0403744934530247E-3</v>
      </c>
      <c r="P15" s="18">
        <f t="shared" si="6"/>
        <v>2.9469253873484315E-3</v>
      </c>
      <c r="Q15" s="18">
        <f t="shared" si="7"/>
        <v>2.8629450951913561E-3</v>
      </c>
      <c r="R15" s="37">
        <f t="shared" si="8"/>
        <v>3.4184282990873107E-3</v>
      </c>
      <c r="S15" s="37">
        <f t="shared" si="9"/>
        <v>4.2321839362778014E-3</v>
      </c>
      <c r="T15" s="37">
        <f t="shared" si="10"/>
        <v>6.0870886496976057E-3</v>
      </c>
      <c r="U15" s="37">
        <f t="shared" si="11"/>
        <v>7.2172927433448971E-3</v>
      </c>
      <c r="V15" s="37">
        <f t="shared" si="12"/>
        <v>8.2497404668035717E-3</v>
      </c>
      <c r="W15" s="19">
        <f t="shared" si="13"/>
        <v>7.2207632999441371E-3</v>
      </c>
      <c r="X15" s="37">
        <f t="shared" si="14"/>
        <v>6.7323060196010573E-3</v>
      </c>
      <c r="Y15" s="19">
        <f t="shared" si="15"/>
        <v>8.9537620988761387E-3</v>
      </c>
      <c r="AA15" s="103">
        <f t="shared" si="3"/>
        <v>0.32464858726677731</v>
      </c>
      <c r="AB15" s="104">
        <f t="shared" si="4"/>
        <v>0.22214560792750815</v>
      </c>
    </row>
    <row r="16" spans="1:28" ht="20.100000000000001" customHeight="1" x14ac:dyDescent="0.25">
      <c r="A16" s="24"/>
      <c r="B16" t="s">
        <v>9</v>
      </c>
      <c r="C16" s="10">
        <v>2984288</v>
      </c>
      <c r="D16" s="35">
        <v>3836769</v>
      </c>
      <c r="E16" s="35">
        <v>4461888</v>
      </c>
      <c r="F16" s="35">
        <v>4418467</v>
      </c>
      <c r="G16" s="35">
        <v>4329174</v>
      </c>
      <c r="H16" s="35">
        <v>4501098</v>
      </c>
      <c r="I16" s="35">
        <v>4381285.0580000002</v>
      </c>
      <c r="J16" s="35">
        <v>4102687.2529999991</v>
      </c>
      <c r="K16" s="12">
        <v>3920181.4960000003</v>
      </c>
      <c r="L16" s="10">
        <v>714315.02500000014</v>
      </c>
      <c r="M16" s="161">
        <v>706873.52799999982</v>
      </c>
      <c r="O16" s="96">
        <f t="shared" si="5"/>
        <v>3.5443062509542815E-2</v>
      </c>
      <c r="P16" s="18">
        <f t="shared" si="6"/>
        <v>4.5320592152906639E-2</v>
      </c>
      <c r="Q16" s="18">
        <f t="shared" si="7"/>
        <v>5.1838894427778462E-2</v>
      </c>
      <c r="R16" s="37">
        <f t="shared" si="8"/>
        <v>4.8641047491927873E-2</v>
      </c>
      <c r="S16" s="37">
        <f t="shared" si="9"/>
        <v>4.57932033495414E-2</v>
      </c>
      <c r="T16" s="37">
        <f t="shared" si="10"/>
        <v>4.4974618470712616E-2</v>
      </c>
      <c r="U16" s="37">
        <f t="shared" si="11"/>
        <v>4.4907945004455309E-2</v>
      </c>
      <c r="V16" s="37">
        <f t="shared" si="12"/>
        <v>4.2840825012181345E-2</v>
      </c>
      <c r="W16" s="19">
        <f t="shared" si="13"/>
        <v>4.1532876893617891E-2</v>
      </c>
      <c r="X16" s="37">
        <f t="shared" si="14"/>
        <v>4.6134289342754264E-2</v>
      </c>
      <c r="Y16" s="19">
        <f t="shared" si="15"/>
        <v>4.5837063718324994E-2</v>
      </c>
      <c r="AA16" s="103">
        <f t="shared" si="3"/>
        <v>-1.041766831098131E-2</v>
      </c>
      <c r="AB16" s="104">
        <f t="shared" si="4"/>
        <v>-2.9722562442927036E-2</v>
      </c>
    </row>
    <row r="17" spans="1:28" ht="20.25" customHeight="1" x14ac:dyDescent="0.25">
      <c r="A17" s="24"/>
      <c r="B17" t="s">
        <v>12</v>
      </c>
      <c r="C17" s="10">
        <v>3400350</v>
      </c>
      <c r="D17" s="35">
        <v>3567078</v>
      </c>
      <c r="E17" s="35">
        <v>3607751</v>
      </c>
      <c r="F17" s="35">
        <v>6477360</v>
      </c>
      <c r="G17" s="35">
        <v>6887825</v>
      </c>
      <c r="H17" s="35">
        <v>6921481</v>
      </c>
      <c r="I17" s="35">
        <v>6317862.0710000023</v>
      </c>
      <c r="J17" s="35">
        <v>5370442.9030000018</v>
      </c>
      <c r="K17" s="12">
        <v>4873922.6719999975</v>
      </c>
      <c r="L17" s="10">
        <v>923179.36299999978</v>
      </c>
      <c r="M17" s="161">
        <v>875011.95699999994</v>
      </c>
      <c r="O17" s="96">
        <f t="shared" si="5"/>
        <v>4.0384446006660184E-2</v>
      </c>
      <c r="P17" s="18">
        <f t="shared" si="6"/>
        <v>4.2134954493118014E-2</v>
      </c>
      <c r="Q17" s="18">
        <f t="shared" si="7"/>
        <v>4.1915400657908081E-2</v>
      </c>
      <c r="R17" s="37">
        <f t="shared" si="8"/>
        <v>7.1306535814868358E-2</v>
      </c>
      <c r="S17" s="37">
        <f t="shared" si="9"/>
        <v>7.2858141266914894E-2</v>
      </c>
      <c r="T17" s="37">
        <f t="shared" si="10"/>
        <v>6.9158895724395777E-2</v>
      </c>
      <c r="U17" s="37">
        <f t="shared" si="11"/>
        <v>6.4757759121867708E-2</v>
      </c>
      <c r="V17" s="37">
        <f t="shared" si="12"/>
        <v>5.6078904010316073E-2</v>
      </c>
      <c r="W17" s="19">
        <f t="shared" si="13"/>
        <v>5.1637412842170369E-2</v>
      </c>
      <c r="X17" s="37">
        <f t="shared" si="14"/>
        <v>5.9623866721691246E-2</v>
      </c>
      <c r="Y17" s="19">
        <f t="shared" si="15"/>
        <v>5.6739964418790985E-2</v>
      </c>
      <c r="AA17" s="103">
        <f t="shared" si="3"/>
        <v>-5.2175566233925719E-2</v>
      </c>
      <c r="AB17" s="104">
        <f t="shared" si="4"/>
        <v>-0.28839023029002608</v>
      </c>
    </row>
    <row r="18" spans="1:28" ht="20.100000000000001" customHeight="1" x14ac:dyDescent="0.25">
      <c r="A18" s="24"/>
      <c r="B18" t="s">
        <v>11</v>
      </c>
      <c r="C18" s="10">
        <v>12390972</v>
      </c>
      <c r="D18" s="35">
        <v>13197036</v>
      </c>
      <c r="E18" s="35">
        <v>15907244</v>
      </c>
      <c r="F18" s="35">
        <v>17610905</v>
      </c>
      <c r="G18" s="35">
        <v>19064159</v>
      </c>
      <c r="H18" s="35">
        <v>20499399</v>
      </c>
      <c r="I18" s="35">
        <v>19606994.135999992</v>
      </c>
      <c r="J18" s="35">
        <v>19500899.820000008</v>
      </c>
      <c r="K18" s="12">
        <v>18387972.713999994</v>
      </c>
      <c r="L18" s="10">
        <v>2947667.1359999999</v>
      </c>
      <c r="M18" s="161">
        <v>2793889.344000001</v>
      </c>
      <c r="O18" s="96">
        <f t="shared" si="5"/>
        <v>0.14716206852354555</v>
      </c>
      <c r="P18" s="18">
        <f t="shared" si="6"/>
        <v>0.15588571691004238</v>
      </c>
      <c r="Q18" s="18">
        <f t="shared" si="7"/>
        <v>0.18481278381548627</v>
      </c>
      <c r="R18" s="37">
        <f t="shared" si="8"/>
        <v>0.19387105674452929</v>
      </c>
      <c r="S18" s="37">
        <f t="shared" si="9"/>
        <v>0.20165715440751281</v>
      </c>
      <c r="T18" s="37">
        <f t="shared" si="10"/>
        <v>0.20482838829634628</v>
      </c>
      <c r="U18" s="37">
        <f t="shared" si="11"/>
        <v>0.20097067474630528</v>
      </c>
      <c r="V18" s="37">
        <f t="shared" si="12"/>
        <v>0.20363108013115208</v>
      </c>
      <c r="W18" s="19">
        <f t="shared" si="13"/>
        <v>0.19481378804349281</v>
      </c>
      <c r="X18" s="37">
        <f t="shared" si="14"/>
        <v>0.19037612786928532</v>
      </c>
      <c r="Y18" s="19">
        <f t="shared" si="15"/>
        <v>0.18116916083307805</v>
      </c>
      <c r="AA18" s="103">
        <f t="shared" si="3"/>
        <v>-5.2169320654256862E-2</v>
      </c>
      <c r="AB18" s="104">
        <f t="shared" si="4"/>
        <v>-0.92069670362072698</v>
      </c>
    </row>
    <row r="19" spans="1:28" ht="20.100000000000001" customHeight="1" x14ac:dyDescent="0.25">
      <c r="A19" s="24"/>
      <c r="B19" t="s">
        <v>6</v>
      </c>
      <c r="C19" s="10">
        <v>37960402</v>
      </c>
      <c r="D19" s="35">
        <v>34839265</v>
      </c>
      <c r="E19" s="35">
        <v>32218645</v>
      </c>
      <c r="F19" s="35">
        <v>32597080</v>
      </c>
      <c r="G19" s="35">
        <v>32595947</v>
      </c>
      <c r="H19" s="35">
        <v>34535658</v>
      </c>
      <c r="I19" s="35">
        <v>33554669.072000027</v>
      </c>
      <c r="J19" s="35">
        <v>33981214.113000005</v>
      </c>
      <c r="K19" s="12">
        <v>35504235.625999972</v>
      </c>
      <c r="L19" s="10">
        <v>5774138.3249999955</v>
      </c>
      <c r="M19" s="161">
        <v>5937038.2079999968</v>
      </c>
      <c r="O19" s="96">
        <f t="shared" si="5"/>
        <v>0.45083882687373805</v>
      </c>
      <c r="P19" s="18">
        <f t="shared" si="6"/>
        <v>0.41152754308952011</v>
      </c>
      <c r="Q19" s="18">
        <f t="shared" si="7"/>
        <v>0.37432112521898186</v>
      </c>
      <c r="R19" s="37">
        <f t="shared" si="8"/>
        <v>0.35884756327888662</v>
      </c>
      <c r="S19" s="37">
        <f t="shared" si="9"/>
        <v>0.34479390972547513</v>
      </c>
      <c r="T19" s="37">
        <f t="shared" si="10"/>
        <v>0.34507758822069945</v>
      </c>
      <c r="U19" s="37">
        <f t="shared" si="11"/>
        <v>0.34393362070258487</v>
      </c>
      <c r="V19" s="37">
        <f t="shared" si="12"/>
        <v>0.35483651512846637</v>
      </c>
      <c r="W19" s="19">
        <f t="shared" si="13"/>
        <v>0.37615427983660354</v>
      </c>
      <c r="X19" s="37">
        <f t="shared" si="14"/>
        <v>0.37292477249885114</v>
      </c>
      <c r="Y19" s="19">
        <f t="shared" si="15"/>
        <v>0.38498598102576836</v>
      </c>
      <c r="AA19" s="103">
        <f t="shared" si="3"/>
        <v>2.8211981395510028E-2</v>
      </c>
      <c r="AB19" s="104">
        <f t="shared" si="4"/>
        <v>1.2061208526917222</v>
      </c>
    </row>
    <row r="20" spans="1:28" ht="20.100000000000001" customHeight="1" thickBot="1" x14ac:dyDescent="0.3">
      <c r="A20" s="24"/>
      <c r="B20" t="s">
        <v>7</v>
      </c>
      <c r="C20" s="32">
        <v>92214</v>
      </c>
      <c r="D20" s="44">
        <v>102073</v>
      </c>
      <c r="E20" s="44">
        <v>98187</v>
      </c>
      <c r="F20" s="35">
        <v>103230</v>
      </c>
      <c r="G20" s="35">
        <v>95779</v>
      </c>
      <c r="H20" s="35">
        <v>114500</v>
      </c>
      <c r="I20" s="35">
        <v>145774.05200000003</v>
      </c>
      <c r="J20" s="35">
        <v>156792.90500000006</v>
      </c>
      <c r="K20" s="12">
        <v>141275.51600000003</v>
      </c>
      <c r="L20" s="10">
        <v>22401.691000000003</v>
      </c>
      <c r="M20" s="161">
        <v>22769.712</v>
      </c>
      <c r="O20" s="96">
        <f t="shared" si="5"/>
        <v>1.095184702768292E-3</v>
      </c>
      <c r="P20" s="18">
        <f t="shared" si="6"/>
        <v>1.2057042795184279E-3</v>
      </c>
      <c r="Q20" s="18">
        <f t="shared" si="7"/>
        <v>1.1407515220418539E-3</v>
      </c>
      <c r="R20" s="37">
        <f t="shared" si="8"/>
        <v>1.1364157144529345E-3</v>
      </c>
      <c r="S20" s="37">
        <f t="shared" si="9"/>
        <v>1.0131325799368947E-3</v>
      </c>
      <c r="T20" s="37">
        <f t="shared" si="10"/>
        <v>1.1440750267815974E-3</v>
      </c>
      <c r="U20" s="37">
        <f t="shared" si="11"/>
        <v>1.4941764855813701E-3</v>
      </c>
      <c r="V20" s="37">
        <f t="shared" si="12"/>
        <v>1.6372530958446365E-3</v>
      </c>
      <c r="W20" s="19">
        <f t="shared" si="13"/>
        <v>1.4967619790301528E-3</v>
      </c>
      <c r="X20" s="37">
        <f t="shared" si="14"/>
        <v>1.4468211617989892E-3</v>
      </c>
      <c r="Y20" s="19">
        <f t="shared" si="15"/>
        <v>1.4764971362626971E-3</v>
      </c>
      <c r="AA20" s="105">
        <f t="shared" si="3"/>
        <v>1.6428268740962322E-2</v>
      </c>
      <c r="AB20" s="106">
        <f t="shared" si="4"/>
        <v>2.9675974463707917E-3</v>
      </c>
    </row>
    <row r="21" spans="1:28" ht="20.100000000000001" customHeight="1" thickBot="1" x14ac:dyDescent="0.3">
      <c r="A21" s="5" t="s">
        <v>45</v>
      </c>
      <c r="B21" s="6"/>
      <c r="C21" s="13">
        <f t="shared" ref="C21:J21" si="16">C22+C23</f>
        <v>99111299</v>
      </c>
      <c r="D21" s="36">
        <f t="shared" si="16"/>
        <v>102528037</v>
      </c>
      <c r="E21" s="36">
        <f t="shared" si="16"/>
        <v>96652690</v>
      </c>
      <c r="F21" s="36">
        <f t="shared" si="16"/>
        <v>98257557</v>
      </c>
      <c r="G21" s="36">
        <f t="shared" si="16"/>
        <v>108015903</v>
      </c>
      <c r="H21" s="36">
        <f t="shared" si="16"/>
        <v>109024423</v>
      </c>
      <c r="I21" s="36">
        <f t="shared" si="16"/>
        <v>106674577.11800009</v>
      </c>
      <c r="J21" s="36">
        <f t="shared" si="16"/>
        <v>104648613.87199998</v>
      </c>
      <c r="K21" s="15">
        <f t="shared" ref="K21:M21" si="17">K22+K23</f>
        <v>97288096.398000047</v>
      </c>
      <c r="L21" s="13">
        <f t="shared" si="17"/>
        <v>19458673.546000004</v>
      </c>
      <c r="M21" s="160">
        <f t="shared" si="17"/>
        <v>19089230.750000007</v>
      </c>
      <c r="O21" s="20">
        <f t="shared" ref="O21:V21" si="18">C21/C24</f>
        <v>0.54067355389517568</v>
      </c>
      <c r="P21" s="21">
        <f t="shared" si="18"/>
        <v>0.54773217788782036</v>
      </c>
      <c r="Q21" s="21">
        <f t="shared" si="18"/>
        <v>0.52895194971132997</v>
      </c>
      <c r="R21" s="259">
        <f t="shared" si="18"/>
        <v>0.51961788742905624</v>
      </c>
      <c r="S21" s="259">
        <f t="shared" si="18"/>
        <v>0.53327128845471461</v>
      </c>
      <c r="T21" s="259">
        <f t="shared" si="18"/>
        <v>0.52138533838592072</v>
      </c>
      <c r="U21" s="259">
        <f t="shared" si="18"/>
        <v>0.52231023588992642</v>
      </c>
      <c r="V21" s="259">
        <f t="shared" si="18"/>
        <v>0.52216103180869777</v>
      </c>
      <c r="W21" s="22">
        <f>K21/K24</f>
        <v>0.50756660698105649</v>
      </c>
      <c r="X21" s="27">
        <f>L21/L24</f>
        <v>0.55688398493096092</v>
      </c>
      <c r="Y21" s="22">
        <f>M21/M24</f>
        <v>0.55313995161608742</v>
      </c>
      <c r="AA21" s="64">
        <f t="shared" si="3"/>
        <v>-1.8986021587064469E-2</v>
      </c>
      <c r="AB21" s="101">
        <f t="shared" si="4"/>
        <v>-0.37440333148734961</v>
      </c>
    </row>
    <row r="22" spans="1:28" ht="20.100000000000001" customHeight="1" x14ac:dyDescent="0.25">
      <c r="A22" s="24"/>
      <c r="B22" t="s">
        <v>4</v>
      </c>
      <c r="C22" s="10">
        <v>2685611</v>
      </c>
      <c r="D22" s="35">
        <v>2953141</v>
      </c>
      <c r="E22" s="35">
        <v>4472943</v>
      </c>
      <c r="F22" s="35">
        <v>8047396</v>
      </c>
      <c r="G22" s="35">
        <v>8157392</v>
      </c>
      <c r="H22" s="35">
        <v>9161084</v>
      </c>
      <c r="I22" s="35">
        <v>10355385.218000002</v>
      </c>
      <c r="J22" s="35">
        <v>11234001.971999995</v>
      </c>
      <c r="K22" s="12">
        <v>11908097.122999998</v>
      </c>
      <c r="L22" s="10">
        <v>2915660.1709999996</v>
      </c>
      <c r="M22" s="161">
        <v>2863749.473999999</v>
      </c>
      <c r="O22" s="96">
        <f t="shared" ref="O22:U22" si="19">C22/C21</f>
        <v>2.7096920604380334E-2</v>
      </c>
      <c r="P22" s="37">
        <f t="shared" si="19"/>
        <v>2.8803253104319162E-2</v>
      </c>
      <c r="Q22" s="37">
        <f t="shared" si="19"/>
        <v>4.627851537292961E-2</v>
      </c>
      <c r="R22" s="37">
        <f t="shared" si="19"/>
        <v>8.1901038919581517E-2</v>
      </c>
      <c r="S22" s="37">
        <f t="shared" si="19"/>
        <v>7.5520287045140008E-2</v>
      </c>
      <c r="T22" s="37">
        <f t="shared" si="19"/>
        <v>8.4027814575088372E-2</v>
      </c>
      <c r="U22" s="37">
        <f t="shared" si="19"/>
        <v>9.7074537324344845E-2</v>
      </c>
      <c r="V22" s="37">
        <f>J22/J21</f>
        <v>0.10734974460092482</v>
      </c>
      <c r="W22" s="19">
        <f>K22/K21</f>
        <v>0.12240035075087349</v>
      </c>
      <c r="X22" s="37">
        <f>L22/L21</f>
        <v>0.14983858812921774</v>
      </c>
      <c r="Y22" s="19">
        <f>M22/M21</f>
        <v>0.15001911347318161</v>
      </c>
      <c r="AA22" s="107">
        <f t="shared" si="3"/>
        <v>-1.7804097170280492E-2</v>
      </c>
      <c r="AB22" s="108">
        <f t="shared" si="4"/>
        <v>1.805253439638721E-2</v>
      </c>
    </row>
    <row r="23" spans="1:28" ht="20.100000000000001" customHeight="1" thickBot="1" x14ac:dyDescent="0.3">
      <c r="A23" s="24"/>
      <c r="B23" t="s">
        <v>3</v>
      </c>
      <c r="C23" s="32">
        <v>96425688</v>
      </c>
      <c r="D23" s="35">
        <v>99574896</v>
      </c>
      <c r="E23" s="35">
        <v>92179747</v>
      </c>
      <c r="F23" s="35">
        <v>90210161</v>
      </c>
      <c r="G23" s="35">
        <v>99858511</v>
      </c>
      <c r="H23" s="35">
        <v>99863339</v>
      </c>
      <c r="I23" s="35">
        <v>96319191.90000008</v>
      </c>
      <c r="J23" s="35">
        <v>93414611.899999976</v>
      </c>
      <c r="K23" s="43">
        <v>85379999.275000051</v>
      </c>
      <c r="L23" s="10">
        <v>16543013.375000006</v>
      </c>
      <c r="M23" s="161">
        <v>16225481.276000008</v>
      </c>
      <c r="O23" s="96">
        <f t="shared" ref="O23:U23" si="20">C23/C21</f>
        <v>0.97290307939561971</v>
      </c>
      <c r="P23" s="37">
        <f t="shared" si="20"/>
        <v>0.97119674689568081</v>
      </c>
      <c r="Q23" s="37">
        <f t="shared" si="20"/>
        <v>0.9537214846270704</v>
      </c>
      <c r="R23" s="37">
        <f t="shared" si="20"/>
        <v>0.91809896108041844</v>
      </c>
      <c r="S23" s="37">
        <f t="shared" si="20"/>
        <v>0.92447971295485998</v>
      </c>
      <c r="T23" s="37">
        <f t="shared" si="20"/>
        <v>0.91597218542491166</v>
      </c>
      <c r="U23" s="37">
        <f t="shared" si="20"/>
        <v>0.9029254626756551</v>
      </c>
      <c r="V23" s="37">
        <f>J23/J21</f>
        <v>0.89265025539907517</v>
      </c>
      <c r="W23" s="94">
        <f>K23/K21</f>
        <v>0.87759964924912648</v>
      </c>
      <c r="X23" s="178">
        <f>L23/L21</f>
        <v>0.85016141187078231</v>
      </c>
      <c r="Y23" s="94">
        <f>M23/M21</f>
        <v>0.84998088652681836</v>
      </c>
      <c r="AA23" s="109">
        <f t="shared" si="3"/>
        <v>-1.9194332483576167E-2</v>
      </c>
      <c r="AB23" s="106">
        <f t="shared" si="4"/>
        <v>-1.8052534396395536E-2</v>
      </c>
    </row>
    <row r="24" spans="1:28" ht="20.100000000000001" customHeight="1" thickBot="1" x14ac:dyDescent="0.3">
      <c r="A24" s="74" t="s">
        <v>5</v>
      </c>
      <c r="B24" s="100"/>
      <c r="C24" s="83">
        <f t="shared" ref="C24:J24" si="21">C7+C21</f>
        <v>183310795</v>
      </c>
      <c r="D24" s="84">
        <f t="shared" si="21"/>
        <v>187186441</v>
      </c>
      <c r="E24" s="84">
        <f t="shared" si="21"/>
        <v>182724896</v>
      </c>
      <c r="F24" s="84">
        <f t="shared" si="21"/>
        <v>189095794</v>
      </c>
      <c r="G24" s="84">
        <f t="shared" si="21"/>
        <v>202553382</v>
      </c>
      <c r="H24" s="84">
        <f t="shared" si="21"/>
        <v>209105272</v>
      </c>
      <c r="I24" s="84">
        <f t="shared" si="21"/>
        <v>204236045.53000009</v>
      </c>
      <c r="J24" s="84">
        <f t="shared" si="21"/>
        <v>200414445.92199999</v>
      </c>
      <c r="K24" s="167">
        <f t="shared" ref="K24:M24" si="22">K7+K21</f>
        <v>191675526.04900002</v>
      </c>
      <c r="L24" s="170">
        <f t="shared" si="22"/>
        <v>34942059.877000004</v>
      </c>
      <c r="M24" s="169">
        <f t="shared" si="22"/>
        <v>34510670.752000004</v>
      </c>
      <c r="O24" s="89">
        <f t="shared" ref="O24:V24" si="23">O7+O21</f>
        <v>1</v>
      </c>
      <c r="P24" s="85">
        <f t="shared" si="23"/>
        <v>1</v>
      </c>
      <c r="Q24" s="85">
        <f t="shared" si="23"/>
        <v>1</v>
      </c>
      <c r="R24" s="85">
        <f t="shared" si="23"/>
        <v>1</v>
      </c>
      <c r="S24" s="85">
        <f t="shared" si="23"/>
        <v>1</v>
      </c>
      <c r="T24" s="85">
        <f t="shared" si="23"/>
        <v>1</v>
      </c>
      <c r="U24" s="85">
        <f t="shared" si="23"/>
        <v>1</v>
      </c>
      <c r="V24" s="85">
        <f t="shared" si="23"/>
        <v>1</v>
      </c>
      <c r="W24" s="174">
        <f t="shared" ref="W24:Y24" si="24">W7+W21</f>
        <v>1</v>
      </c>
      <c r="X24" s="181">
        <f t="shared" si="24"/>
        <v>0.99999999999999989</v>
      </c>
      <c r="Y24" s="85">
        <f t="shared" si="24"/>
        <v>1</v>
      </c>
      <c r="AA24" s="93">
        <f t="shared" si="3"/>
        <v>-1.2345841273197357E-2</v>
      </c>
      <c r="AB24" s="86">
        <f t="shared" si="4"/>
        <v>1.1102230246251565E-14</v>
      </c>
    </row>
    <row r="27" spans="1:28" x14ac:dyDescent="0.25">
      <c r="A27" s="1" t="s">
        <v>22</v>
      </c>
      <c r="O27" s="1" t="s">
        <v>24</v>
      </c>
      <c r="AA27" s="1" t="str">
        <f>AA3</f>
        <v>VARIAÇÃO (JAN-MAR)</v>
      </c>
    </row>
    <row r="28" spans="1:28" ht="15" customHeight="1" thickBot="1" x14ac:dyDescent="0.3"/>
    <row r="29" spans="1:28" ht="24" customHeight="1" x14ac:dyDescent="0.25">
      <c r="A29" s="480" t="s">
        <v>35</v>
      </c>
      <c r="B29" s="510"/>
      <c r="C29" s="482">
        <v>2016</v>
      </c>
      <c r="D29" s="484">
        <v>2017</v>
      </c>
      <c r="E29" s="484">
        <v>2018</v>
      </c>
      <c r="F29" s="486">
        <v>2019</v>
      </c>
      <c r="G29" s="486">
        <v>2020</v>
      </c>
      <c r="H29" s="484">
        <v>2021</v>
      </c>
      <c r="I29" s="484">
        <v>2022</v>
      </c>
      <c r="J29" s="484">
        <v>2023</v>
      </c>
      <c r="K29" s="508">
        <v>2024</v>
      </c>
      <c r="L29" s="496" t="str">
        <f>L5</f>
        <v>janeiro - mar</v>
      </c>
      <c r="M29" s="497"/>
      <c r="O29" s="501">
        <v>2016</v>
      </c>
      <c r="P29" s="484">
        <v>2017</v>
      </c>
      <c r="Q29" s="484">
        <v>2018</v>
      </c>
      <c r="R29" s="484">
        <v>2019</v>
      </c>
      <c r="S29" s="484">
        <v>2020</v>
      </c>
      <c r="T29" s="484">
        <v>2021</v>
      </c>
      <c r="U29" s="484">
        <v>2022</v>
      </c>
      <c r="V29" s="484">
        <v>2023</v>
      </c>
      <c r="W29" s="508">
        <v>2024</v>
      </c>
      <c r="X29" s="496" t="str">
        <f>L5</f>
        <v>janeiro - mar</v>
      </c>
      <c r="Y29" s="497"/>
      <c r="AA29" s="494" t="s">
        <v>91</v>
      </c>
      <c r="AB29" s="495"/>
    </row>
    <row r="30" spans="1:28" ht="20.25" customHeight="1" thickBot="1" x14ac:dyDescent="0.3">
      <c r="A30" s="511"/>
      <c r="B30" s="512"/>
      <c r="C30" s="513"/>
      <c r="D30" s="498"/>
      <c r="E30" s="498"/>
      <c r="F30" s="507"/>
      <c r="G30" s="507"/>
      <c r="H30" s="485"/>
      <c r="I30" s="485"/>
      <c r="J30" s="485"/>
      <c r="K30" s="509"/>
      <c r="L30" s="166">
        <v>2024</v>
      </c>
      <c r="M30" s="168">
        <v>2025</v>
      </c>
      <c r="O30" s="514"/>
      <c r="P30" s="498"/>
      <c r="Q30" s="498"/>
      <c r="R30" s="498"/>
      <c r="S30" s="498"/>
      <c r="T30" s="498"/>
      <c r="U30" s="498"/>
      <c r="V30" s="498"/>
      <c r="W30" s="515"/>
      <c r="X30" s="166">
        <v>2024</v>
      </c>
      <c r="Y30" s="168">
        <v>2025</v>
      </c>
      <c r="AA30" s="91" t="s">
        <v>1</v>
      </c>
      <c r="AB30" s="75" t="s">
        <v>37</v>
      </c>
    </row>
    <row r="31" spans="1:28" ht="20.100000000000001" customHeight="1" thickBot="1" x14ac:dyDescent="0.3">
      <c r="A31" s="3" t="s">
        <v>2</v>
      </c>
      <c r="B31" s="4"/>
      <c r="C31" s="8">
        <f t="shared" ref="C31:H31" si="25">SUM(C32:C44)</f>
        <v>270476629</v>
      </c>
      <c r="D31" s="9">
        <f t="shared" si="25"/>
        <v>289277021</v>
      </c>
      <c r="E31" s="9">
        <f t="shared" si="25"/>
        <v>309420015</v>
      </c>
      <c r="F31" s="9">
        <f t="shared" si="25"/>
        <v>332265767</v>
      </c>
      <c r="G31" s="9">
        <f t="shared" si="25"/>
        <v>352509064</v>
      </c>
      <c r="H31" s="9">
        <f t="shared" si="25"/>
        <v>392280229</v>
      </c>
      <c r="I31" s="9">
        <f>SUM(I32:I44)</f>
        <v>402787974.53700018</v>
      </c>
      <c r="J31" s="9">
        <f>SUM(J32:J44)</f>
        <v>412161032.1360001</v>
      </c>
      <c r="K31" s="404">
        <f>SUM(K32:K44)</f>
        <v>419346894.48100013</v>
      </c>
      <c r="L31" s="180">
        <f t="shared" ref="L31:M31" si="26">SUM(L32:L44)</f>
        <v>67295200.670000002</v>
      </c>
      <c r="M31" s="179">
        <f t="shared" si="26"/>
        <v>67254195.104000032</v>
      </c>
      <c r="O31" s="64">
        <f t="shared" ref="O31:V31" si="27">C31/C48</f>
        <v>0.70079004231888764</v>
      </c>
      <c r="P31" s="16">
        <f t="shared" si="27"/>
        <v>0.7026480236771504</v>
      </c>
      <c r="Q31" s="16">
        <f t="shared" si="27"/>
        <v>0.70460612492200081</v>
      </c>
      <c r="R31" s="16">
        <f t="shared" si="27"/>
        <v>0.71688663372773664</v>
      </c>
      <c r="S31" s="16">
        <f t="shared" si="27"/>
        <v>0.70947542866484981</v>
      </c>
      <c r="T31" s="16">
        <f t="shared" si="27"/>
        <v>0.72896860507726113</v>
      </c>
      <c r="U31" s="16">
        <f t="shared" si="27"/>
        <v>0.72656537226076789</v>
      </c>
      <c r="V31" s="16">
        <f t="shared" si="27"/>
        <v>0.72766253131913006</v>
      </c>
      <c r="W31" s="17">
        <f>K31/K48</f>
        <v>0.74404939490863564</v>
      </c>
      <c r="X31" s="7">
        <f>L31/L48</f>
        <v>0.70276597891060244</v>
      </c>
      <c r="Y31" s="17">
        <f>M31/M48</f>
        <v>0.70527865560458347</v>
      </c>
      <c r="AA31" s="102">
        <f>(M31-L31)/L31</f>
        <v>-6.0933863918545376E-4</v>
      </c>
      <c r="AB31" s="101">
        <f>(Y31-X31)*100</f>
        <v>0.25126766939810308</v>
      </c>
    </row>
    <row r="32" spans="1:28" ht="20.100000000000001" customHeight="1" x14ac:dyDescent="0.25">
      <c r="A32" s="24"/>
      <c r="B32" t="s">
        <v>10</v>
      </c>
      <c r="C32" s="10">
        <v>43263427</v>
      </c>
      <c r="D32" s="35">
        <v>45322865</v>
      </c>
      <c r="E32" s="35">
        <v>48266368</v>
      </c>
      <c r="F32" s="35">
        <v>50700344</v>
      </c>
      <c r="G32" s="35">
        <v>53931412</v>
      </c>
      <c r="H32" s="35">
        <v>56340940</v>
      </c>
      <c r="I32" s="35">
        <v>57773575.998999983</v>
      </c>
      <c r="J32" s="315">
        <v>57555765.07099998</v>
      </c>
      <c r="K32" s="161">
        <v>52889218.165999971</v>
      </c>
      <c r="L32" s="10">
        <v>7263345.9920000006</v>
      </c>
      <c r="M32" s="161">
        <v>7090861.9700000007</v>
      </c>
      <c r="O32" s="96">
        <f>C32/$C$31</f>
        <v>0.15995255176002657</v>
      </c>
      <c r="P32" s="18">
        <f>D32/$D$31</f>
        <v>0.1566763403581925</v>
      </c>
      <c r="Q32" s="18">
        <f>E32/$E$31</f>
        <v>0.15598980563684609</v>
      </c>
      <c r="R32" s="37">
        <f>F32/$F$31</f>
        <v>0.15258973097881612</v>
      </c>
      <c r="S32" s="37">
        <f>G32/$G$31</f>
        <v>0.15299297949399679</v>
      </c>
      <c r="T32" s="37">
        <f>H32/$H$31</f>
        <v>0.14362421512708967</v>
      </c>
      <c r="U32" s="37">
        <f>I32/$I$31</f>
        <v>0.14343421266588208</v>
      </c>
      <c r="V32" s="37">
        <f>J32/$J$31</f>
        <v>0.13964387844411355</v>
      </c>
      <c r="W32" s="19">
        <f>K32/$K$31</f>
        <v>0.12612283258102508</v>
      </c>
      <c r="X32" s="37">
        <f>L32/$L$31</f>
        <v>0.10793260024021264</v>
      </c>
      <c r="Y32" s="19">
        <f>M32/$M$31</f>
        <v>0.10543374965732454</v>
      </c>
      <c r="AA32" s="103">
        <f t="shared" ref="AA32:AA48" si="28">(M32-L32)/L32</f>
        <v>-2.3747185138912198E-2</v>
      </c>
      <c r="AB32" s="104">
        <f t="shared" ref="AB32:AB48" si="29">(Y32-X32)*100</f>
        <v>-0.24988505828881097</v>
      </c>
    </row>
    <row r="33" spans="1:28" ht="20.100000000000001" customHeight="1" x14ac:dyDescent="0.25">
      <c r="A33" s="24"/>
      <c r="B33" t="s">
        <v>17</v>
      </c>
      <c r="C33" s="10">
        <v>534724</v>
      </c>
      <c r="D33" s="35">
        <v>727328</v>
      </c>
      <c r="E33" s="35">
        <v>627880</v>
      </c>
      <c r="F33" s="35">
        <v>660848</v>
      </c>
      <c r="G33" s="35">
        <v>732632</v>
      </c>
      <c r="H33" s="35">
        <v>965487</v>
      </c>
      <c r="I33" s="35">
        <v>1069815.213</v>
      </c>
      <c r="J33" s="11">
        <v>1235057.9309999999</v>
      </c>
      <c r="K33" s="161">
        <v>1538016.193</v>
      </c>
      <c r="L33" s="10">
        <v>190710.21099999998</v>
      </c>
      <c r="M33" s="161">
        <v>196251.13700000002</v>
      </c>
      <c r="O33" s="96">
        <f t="shared" ref="O33:O44" si="30">C33/$C$31</f>
        <v>1.976969329945324E-3</v>
      </c>
      <c r="P33" s="18">
        <f t="shared" ref="P33:P44" si="31">D33/$D$31</f>
        <v>2.5142958036753287E-3</v>
      </c>
      <c r="Q33" s="18">
        <f t="shared" ref="Q33:Q44" si="32">E33/$E$31</f>
        <v>2.0292158540552072E-3</v>
      </c>
      <c r="R33" s="37">
        <f t="shared" ref="R33:R44" si="33">F33/$F$31</f>
        <v>1.9889138925347069E-3</v>
      </c>
      <c r="S33" s="37">
        <f t="shared" ref="S33:S44" si="34">G33/$G$31</f>
        <v>2.0783352112614048E-3</v>
      </c>
      <c r="T33" s="37">
        <f t="shared" ref="T33:T44" si="35">H33/$H$31</f>
        <v>2.4612175904485871E-3</v>
      </c>
      <c r="U33" s="37">
        <f t="shared" ref="U33:U44" si="36">I33/$I$31</f>
        <v>2.6560257024300176E-3</v>
      </c>
      <c r="V33" s="37">
        <f t="shared" ref="V33:V44" si="37">J33/$J$31</f>
        <v>2.9965422121528214E-3</v>
      </c>
      <c r="W33" s="19">
        <f t="shared" ref="W33:W44" si="38">K33/$K$31</f>
        <v>3.6676465552547086E-3</v>
      </c>
      <c r="X33" s="37">
        <f t="shared" ref="X33:X44" si="39">L33/$L$31</f>
        <v>2.8339347992317977E-3</v>
      </c>
      <c r="Y33" s="19">
        <f t="shared" ref="Y33:Y44" si="40">M33/$M$31</f>
        <v>2.9180504903303455E-3</v>
      </c>
      <c r="AA33" s="103">
        <f t="shared" si="28"/>
        <v>2.9054165327309277E-2</v>
      </c>
      <c r="AB33" s="104">
        <f t="shared" si="29"/>
        <v>8.4115691098547805E-3</v>
      </c>
    </row>
    <row r="34" spans="1:28" ht="20.100000000000001" customHeight="1" x14ac:dyDescent="0.25">
      <c r="A34" s="24"/>
      <c r="B34" t="s">
        <v>14</v>
      </c>
      <c r="C34" s="10">
        <v>38185533</v>
      </c>
      <c r="D34" s="35">
        <v>43987043</v>
      </c>
      <c r="E34" s="35">
        <v>47167068</v>
      </c>
      <c r="F34" s="35">
        <v>49268564</v>
      </c>
      <c r="G34" s="35">
        <v>57661665</v>
      </c>
      <c r="H34" s="35">
        <v>68982199</v>
      </c>
      <c r="I34" s="11">
        <v>74341099.981000036</v>
      </c>
      <c r="J34" s="11">
        <v>78712782.665999964</v>
      </c>
      <c r="K34" s="161">
        <v>85385926.550000027</v>
      </c>
      <c r="L34" s="10">
        <v>14750883.533000004</v>
      </c>
      <c r="M34" s="161">
        <v>15512047.539000006</v>
      </c>
      <c r="O34" s="96">
        <f t="shared" si="30"/>
        <v>0.14117867832492101</v>
      </c>
      <c r="P34" s="18">
        <f t="shared" si="31"/>
        <v>0.15205854529316382</v>
      </c>
      <c r="Q34" s="18">
        <f t="shared" si="32"/>
        <v>0.15243702964722564</v>
      </c>
      <c r="R34" s="37">
        <f t="shared" si="33"/>
        <v>0.14828059009762506</v>
      </c>
      <c r="S34" s="37">
        <f t="shared" si="34"/>
        <v>0.16357498540803478</v>
      </c>
      <c r="T34" s="37">
        <f t="shared" si="35"/>
        <v>0.17584928808634911</v>
      </c>
      <c r="U34" s="37">
        <f t="shared" si="36"/>
        <v>0.18456633435110423</v>
      </c>
      <c r="V34" s="37">
        <f t="shared" si="37"/>
        <v>0.19097579957541264</v>
      </c>
      <c r="W34" s="19">
        <f t="shared" si="38"/>
        <v>0.20361645137655529</v>
      </c>
      <c r="X34" s="37">
        <f t="shared" si="39"/>
        <v>0.21919666463786774</v>
      </c>
      <c r="Y34" s="19">
        <f t="shared" si="40"/>
        <v>0.23064802894470157</v>
      </c>
      <c r="AA34" s="103">
        <f t="shared" si="28"/>
        <v>5.1601248447061591E-2</v>
      </c>
      <c r="AB34" s="104">
        <f t="shared" si="29"/>
        <v>1.1451364306833827</v>
      </c>
    </row>
    <row r="35" spans="1:28" ht="20.100000000000001" customHeight="1" x14ac:dyDescent="0.25">
      <c r="A35" s="24"/>
      <c r="B35" t="s">
        <v>8</v>
      </c>
      <c r="C35" s="10">
        <v>126076</v>
      </c>
      <c r="D35" s="35">
        <v>91732</v>
      </c>
      <c r="E35" s="35">
        <v>249211</v>
      </c>
      <c r="F35" s="35">
        <v>342501</v>
      </c>
      <c r="G35" s="35">
        <v>108524</v>
      </c>
      <c r="H35" s="35"/>
      <c r="I35" s="374"/>
      <c r="J35" s="374"/>
      <c r="L35" s="10"/>
      <c r="M35" s="161"/>
      <c r="O35" s="96">
        <f t="shared" si="30"/>
        <v>4.6612530060776526E-4</v>
      </c>
      <c r="P35" s="18">
        <f t="shared" si="31"/>
        <v>3.1710780096840115E-4</v>
      </c>
      <c r="Q35" s="18">
        <f t="shared" si="32"/>
        <v>8.0541331497253009E-4</v>
      </c>
      <c r="R35" s="37">
        <f t="shared" si="33"/>
        <v>1.0308043560804145E-3</v>
      </c>
      <c r="S35" s="37">
        <f t="shared" si="34"/>
        <v>3.0786158735481478E-4</v>
      </c>
      <c r="T35" s="37">
        <f t="shared" si="35"/>
        <v>0</v>
      </c>
      <c r="U35" s="37">
        <f t="shared" si="36"/>
        <v>0</v>
      </c>
      <c r="V35" s="37">
        <f t="shared" si="37"/>
        <v>0</v>
      </c>
      <c r="W35" s="19">
        <f t="shared" si="38"/>
        <v>0</v>
      </c>
      <c r="X35" s="37">
        <f t="shared" si="39"/>
        <v>0</v>
      </c>
      <c r="Y35" s="19">
        <f t="shared" si="40"/>
        <v>0</v>
      </c>
      <c r="AA35" s="103"/>
      <c r="AB35" s="104">
        <f t="shared" si="29"/>
        <v>0</v>
      </c>
    </row>
    <row r="36" spans="1:28" ht="20.100000000000001" customHeight="1" x14ac:dyDescent="0.25">
      <c r="A36" s="24"/>
      <c r="B36" t="s">
        <v>15</v>
      </c>
      <c r="C36" s="10">
        <v>41727</v>
      </c>
      <c r="D36" s="35">
        <v>51471</v>
      </c>
      <c r="E36" s="35">
        <v>46466</v>
      </c>
      <c r="F36" s="35">
        <v>41389</v>
      </c>
      <c r="G36" s="35">
        <v>39464</v>
      </c>
      <c r="H36" s="35">
        <v>45091</v>
      </c>
      <c r="I36" s="11">
        <v>42381.52199999999</v>
      </c>
      <c r="J36" s="11">
        <v>52326.185000000027</v>
      </c>
      <c r="K36" s="161">
        <v>37320.750999999989</v>
      </c>
      <c r="L36" s="10">
        <v>8697.0400000000009</v>
      </c>
      <c r="M36" s="161">
        <v>4349.0050000000001</v>
      </c>
      <c r="O36" s="96">
        <f t="shared" si="30"/>
        <v>1.5427210903312463E-4</v>
      </c>
      <c r="P36" s="18">
        <f t="shared" si="31"/>
        <v>1.7792979138844215E-4</v>
      </c>
      <c r="Q36" s="18">
        <f t="shared" si="32"/>
        <v>1.5017128093669055E-4</v>
      </c>
      <c r="R36" s="37">
        <f t="shared" si="33"/>
        <v>1.2456594723464243E-4</v>
      </c>
      <c r="S36" s="37">
        <f t="shared" si="34"/>
        <v>1.1195173126101517E-4</v>
      </c>
      <c r="T36" s="37">
        <f t="shared" si="35"/>
        <v>1.1494588986792908E-4</v>
      </c>
      <c r="U36" s="37">
        <f t="shared" si="36"/>
        <v>1.052204253334947E-4</v>
      </c>
      <c r="V36" s="37">
        <f t="shared" si="37"/>
        <v>1.2695568217311248E-4</v>
      </c>
      <c r="W36" s="19">
        <f t="shared" si="38"/>
        <v>8.8997322959049425E-5</v>
      </c>
      <c r="X36" s="37">
        <f t="shared" si="39"/>
        <v>1.2923715084301867E-4</v>
      </c>
      <c r="Y36" s="19">
        <f t="shared" si="40"/>
        <v>6.4665185469468768E-5</v>
      </c>
      <c r="AA36" s="103">
        <f t="shared" si="28"/>
        <v>-0.49994423390026954</v>
      </c>
      <c r="AB36" s="104">
        <f t="shared" si="29"/>
        <v>-6.4571965373549905E-3</v>
      </c>
    </row>
    <row r="37" spans="1:28" ht="20.100000000000001" customHeight="1" x14ac:dyDescent="0.25">
      <c r="A37" s="24"/>
      <c r="B37" t="s">
        <v>13</v>
      </c>
      <c r="C37" s="10">
        <v>2266260</v>
      </c>
      <c r="D37" s="35">
        <v>1874529</v>
      </c>
      <c r="E37" s="35">
        <v>2247676</v>
      </c>
      <c r="F37" s="35">
        <v>2123665</v>
      </c>
      <c r="G37" s="35">
        <v>1635486</v>
      </c>
      <c r="H37" s="35">
        <v>1544064</v>
      </c>
      <c r="I37" s="11">
        <v>1367487.6139999996</v>
      </c>
      <c r="J37" s="11">
        <v>1853994.5519999992</v>
      </c>
      <c r="K37" s="161">
        <v>2245358.2820000011</v>
      </c>
      <c r="L37" s="10">
        <v>419715.76700000005</v>
      </c>
      <c r="M37" s="161">
        <v>397411.56700000004</v>
      </c>
      <c r="O37" s="96">
        <f t="shared" si="30"/>
        <v>8.3787645844994613E-3</v>
      </c>
      <c r="P37" s="18">
        <f t="shared" si="31"/>
        <v>6.4800480643777093E-3</v>
      </c>
      <c r="Q37" s="18">
        <f t="shared" si="32"/>
        <v>7.2641583964760652E-3</v>
      </c>
      <c r="R37" s="37">
        <f t="shared" si="33"/>
        <v>6.3914649383666417E-3</v>
      </c>
      <c r="S37" s="37">
        <f t="shared" si="34"/>
        <v>4.6395572966033008E-3</v>
      </c>
      <c r="T37" s="37">
        <f t="shared" si="35"/>
        <v>3.9361249582629361E-3</v>
      </c>
      <c r="U37" s="37">
        <f t="shared" si="36"/>
        <v>3.3950557128025229E-3</v>
      </c>
      <c r="V37" s="37">
        <f t="shared" si="37"/>
        <v>4.4982286229044563E-3</v>
      </c>
      <c r="W37" s="19">
        <f t="shared" si="38"/>
        <v>5.3544173369375796E-3</v>
      </c>
      <c r="X37" s="37">
        <f t="shared" si="39"/>
        <v>6.2369346226960297E-3</v>
      </c>
      <c r="Y37" s="19">
        <f t="shared" si="40"/>
        <v>5.909097066516873E-3</v>
      </c>
      <c r="AA37" s="103">
        <f t="shared" si="28"/>
        <v>-5.3141201150063086E-2</v>
      </c>
      <c r="AB37" s="104">
        <f t="shared" si="29"/>
        <v>-3.2783755617915661E-2</v>
      </c>
    </row>
    <row r="38" spans="1:28" ht="20.100000000000001" customHeight="1" x14ac:dyDescent="0.25">
      <c r="A38" s="24"/>
      <c r="B38" t="s">
        <v>16</v>
      </c>
      <c r="C38" s="10">
        <v>11166139</v>
      </c>
      <c r="D38" s="35">
        <v>13434809</v>
      </c>
      <c r="E38" s="35">
        <v>14245400</v>
      </c>
      <c r="F38" s="35">
        <v>14754407</v>
      </c>
      <c r="G38" s="35">
        <v>15038996</v>
      </c>
      <c r="H38" s="35">
        <v>16119859</v>
      </c>
      <c r="I38" s="35">
        <v>16966084.069000017</v>
      </c>
      <c r="J38" s="11">
        <v>16494903.043000018</v>
      </c>
      <c r="K38" s="161">
        <v>17632307.837000009</v>
      </c>
      <c r="L38" s="10">
        <v>2820286.6370000006</v>
      </c>
      <c r="M38" s="161">
        <v>2715284.3019999992</v>
      </c>
      <c r="O38" s="96">
        <f t="shared" si="30"/>
        <v>4.1283193454766103E-2</v>
      </c>
      <c r="P38" s="18">
        <f t="shared" si="31"/>
        <v>4.6442710705320765E-2</v>
      </c>
      <c r="Q38" s="18">
        <f t="shared" si="32"/>
        <v>4.6039038554115515E-2</v>
      </c>
      <c r="R38" s="37">
        <f t="shared" si="33"/>
        <v>4.440543825268644E-2</v>
      </c>
      <c r="S38" s="37">
        <f t="shared" si="34"/>
        <v>4.2662721432887754E-2</v>
      </c>
      <c r="T38" s="37">
        <f t="shared" si="35"/>
        <v>4.1092713341920682E-2</v>
      </c>
      <c r="U38" s="37">
        <f t="shared" si="36"/>
        <v>4.2121625126724106E-2</v>
      </c>
      <c r="V38" s="37">
        <f t="shared" si="37"/>
        <v>4.0020530222171079E-2</v>
      </c>
      <c r="W38" s="19">
        <f t="shared" si="38"/>
        <v>4.2047069071114579E-2</v>
      </c>
      <c r="X38" s="37">
        <f t="shared" si="39"/>
        <v>4.1909179390518941E-2</v>
      </c>
      <c r="Y38" s="19">
        <f t="shared" si="40"/>
        <v>4.0373456225312909E-2</v>
      </c>
      <c r="AA38" s="103">
        <f t="shared" si="28"/>
        <v>-3.7231086238700403E-2</v>
      </c>
      <c r="AB38" s="104">
        <f t="shared" si="29"/>
        <v>-0.15357231652060321</v>
      </c>
    </row>
    <row r="39" spans="1:28" ht="20.100000000000001" customHeight="1" x14ac:dyDescent="0.25">
      <c r="A39" s="24"/>
      <c r="B39" t="s">
        <v>83</v>
      </c>
      <c r="C39" s="10">
        <v>927790</v>
      </c>
      <c r="D39" s="35">
        <v>956013</v>
      </c>
      <c r="E39" s="35">
        <v>984175</v>
      </c>
      <c r="F39" s="35">
        <v>1170391</v>
      </c>
      <c r="G39" s="35">
        <v>1563634</v>
      </c>
      <c r="H39" s="35">
        <v>2282245</v>
      </c>
      <c r="I39" s="35">
        <v>2577304.39</v>
      </c>
      <c r="J39" s="35">
        <v>2949425.1670000008</v>
      </c>
      <c r="K39" s="12">
        <v>2831878.2589999977</v>
      </c>
      <c r="L39" s="10">
        <v>433247.61400000012</v>
      </c>
      <c r="M39" s="161">
        <v>523142.55900000012</v>
      </c>
      <c r="O39" s="96">
        <f t="shared" si="30"/>
        <v>3.4302039456429339E-3</v>
      </c>
      <c r="P39" s="18">
        <f t="shared" si="31"/>
        <v>3.3048356094623915E-3</v>
      </c>
      <c r="Q39" s="18">
        <f t="shared" si="32"/>
        <v>3.1807089143861622E-3</v>
      </c>
      <c r="R39" s="37">
        <f t="shared" si="33"/>
        <v>3.5224543610597116E-3</v>
      </c>
      <c r="S39" s="37">
        <f t="shared" si="34"/>
        <v>4.4357270767936907E-3</v>
      </c>
      <c r="T39" s="37">
        <f t="shared" si="35"/>
        <v>5.8178945337568873E-3</v>
      </c>
      <c r="U39" s="37">
        <f t="shared" si="36"/>
        <v>6.3986627032809997E-3</v>
      </c>
      <c r="V39" s="37">
        <f t="shared" si="37"/>
        <v>7.1560019920242817E-3</v>
      </c>
      <c r="W39" s="19">
        <f t="shared" si="38"/>
        <v>6.753068393423634E-3</v>
      </c>
      <c r="X39" s="37">
        <f t="shared" si="39"/>
        <v>6.4380165254955633E-3</v>
      </c>
      <c r="Y39" s="19">
        <f t="shared" si="40"/>
        <v>7.7785862754141495E-3</v>
      </c>
      <c r="AA39" s="103">
        <f t="shared" si="28"/>
        <v>0.20749091765338604</v>
      </c>
      <c r="AB39" s="104">
        <f t="shared" si="29"/>
        <v>0.13405697499185862</v>
      </c>
    </row>
    <row r="40" spans="1:28" ht="20.100000000000001" customHeight="1" x14ac:dyDescent="0.25">
      <c r="A40" s="24"/>
      <c r="B40" t="s">
        <v>9</v>
      </c>
      <c r="C40" s="10">
        <v>8870855</v>
      </c>
      <c r="D40" s="35">
        <v>11864125</v>
      </c>
      <c r="E40" s="35">
        <v>14902935</v>
      </c>
      <c r="F40" s="35">
        <v>14980316</v>
      </c>
      <c r="G40" s="35">
        <v>14734420</v>
      </c>
      <c r="H40" s="35">
        <v>15896024</v>
      </c>
      <c r="I40" s="35">
        <v>16407850.485000001</v>
      </c>
      <c r="J40" s="35">
        <v>16058721.372000005</v>
      </c>
      <c r="K40" s="12">
        <v>15472057.520999994</v>
      </c>
      <c r="L40" s="10">
        <v>2786281.4360000016</v>
      </c>
      <c r="M40" s="161">
        <v>2677784.6260000006</v>
      </c>
      <c r="O40" s="96">
        <f t="shared" si="30"/>
        <v>3.2797122001990052E-2</v>
      </c>
      <c r="P40" s="18">
        <f t="shared" si="31"/>
        <v>4.1013022600229279E-2</v>
      </c>
      <c r="Q40" s="18">
        <f t="shared" si="32"/>
        <v>4.8164095008527488E-2</v>
      </c>
      <c r="R40" s="37">
        <f t="shared" si="33"/>
        <v>4.5085342782243347E-2</v>
      </c>
      <c r="S40" s="37">
        <f t="shared" si="34"/>
        <v>4.1798698259855244E-2</v>
      </c>
      <c r="T40" s="37">
        <f t="shared" si="35"/>
        <v>4.0522113593443425E-2</v>
      </c>
      <c r="U40" s="37">
        <f t="shared" si="36"/>
        <v>4.0735700969872855E-2</v>
      </c>
      <c r="V40" s="37">
        <f t="shared" si="37"/>
        <v>3.8962250479567744E-2</v>
      </c>
      <c r="W40" s="19">
        <f t="shared" si="38"/>
        <v>3.6895605343992853E-2</v>
      </c>
      <c r="X40" s="37">
        <f t="shared" si="39"/>
        <v>4.1403865480144374E-2</v>
      </c>
      <c r="Y40" s="19">
        <f t="shared" si="40"/>
        <v>3.9815875007635559E-2</v>
      </c>
      <c r="AA40" s="103">
        <f t="shared" si="28"/>
        <v>-3.8939645004332189E-2</v>
      </c>
      <c r="AB40" s="104">
        <f t="shared" si="29"/>
        <v>-0.15879904725088143</v>
      </c>
    </row>
    <row r="41" spans="1:28" ht="20.100000000000001" customHeight="1" x14ac:dyDescent="0.25">
      <c r="A41" s="24"/>
      <c r="B41" t="s">
        <v>12</v>
      </c>
      <c r="C41" s="10">
        <v>8796971</v>
      </c>
      <c r="D41" s="35">
        <v>9487411</v>
      </c>
      <c r="E41" s="35">
        <v>10258864</v>
      </c>
      <c r="F41" s="35">
        <v>15573842</v>
      </c>
      <c r="G41" s="35">
        <v>16798411</v>
      </c>
      <c r="H41" s="35">
        <v>17477331</v>
      </c>
      <c r="I41" s="35">
        <v>17418349.115999997</v>
      </c>
      <c r="J41" s="35">
        <v>16366447.92499999</v>
      </c>
      <c r="K41" s="12">
        <v>15446257.858999994</v>
      </c>
      <c r="L41" s="10">
        <v>2635367.9779999978</v>
      </c>
      <c r="M41" s="161">
        <v>2439252.6849999991</v>
      </c>
      <c r="O41" s="96">
        <f t="shared" si="30"/>
        <v>3.2523959768812408E-2</v>
      </c>
      <c r="P41" s="18">
        <f t="shared" si="31"/>
        <v>3.2796974219393663E-2</v>
      </c>
      <c r="Q41" s="18">
        <f t="shared" si="32"/>
        <v>3.3155140271064885E-2</v>
      </c>
      <c r="R41" s="37">
        <f t="shared" si="33"/>
        <v>4.6871641760193733E-2</v>
      </c>
      <c r="S41" s="37">
        <f t="shared" si="34"/>
        <v>4.7653841320800763E-2</v>
      </c>
      <c r="T41" s="37">
        <f t="shared" si="35"/>
        <v>4.4553178335174269E-2</v>
      </c>
      <c r="U41" s="37">
        <f t="shared" si="36"/>
        <v>4.3244461645167473E-2</v>
      </c>
      <c r="V41" s="37">
        <f t="shared" si="37"/>
        <v>3.9708867769914696E-2</v>
      </c>
      <c r="W41" s="19">
        <f t="shared" si="38"/>
        <v>3.6834081907574104E-2</v>
      </c>
      <c r="X41" s="37">
        <f t="shared" si="39"/>
        <v>3.9161306478945342E-2</v>
      </c>
      <c r="Y41" s="19">
        <f t="shared" si="40"/>
        <v>3.6269152894150412E-2</v>
      </c>
      <c r="AA41" s="103">
        <f t="shared" si="28"/>
        <v>-7.4416663872812233E-2</v>
      </c>
      <c r="AB41" s="104">
        <f t="shared" si="29"/>
        <v>-0.28921535847949292</v>
      </c>
    </row>
    <row r="42" spans="1:28" ht="20.100000000000001" customHeight="1" x14ac:dyDescent="0.25">
      <c r="A42" s="24"/>
      <c r="B42" t="s">
        <v>11</v>
      </c>
      <c r="C42" s="10">
        <v>33521945</v>
      </c>
      <c r="D42" s="35">
        <v>37719984</v>
      </c>
      <c r="E42" s="35">
        <v>47541365</v>
      </c>
      <c r="F42" s="35">
        <v>52891733</v>
      </c>
      <c r="G42" s="35">
        <v>57835644</v>
      </c>
      <c r="H42" s="35">
        <v>65675359</v>
      </c>
      <c r="I42" s="35">
        <v>66440244.486000024</v>
      </c>
      <c r="J42" s="35">
        <v>67583143.90199998</v>
      </c>
      <c r="K42" s="12">
        <v>64759596.108000003</v>
      </c>
      <c r="L42" s="10">
        <v>10027681.523000002</v>
      </c>
      <c r="M42" s="161">
        <v>9460167.8399999961</v>
      </c>
      <c r="O42" s="96">
        <f t="shared" si="30"/>
        <v>0.12393656754720941</v>
      </c>
      <c r="P42" s="18">
        <f t="shared" si="31"/>
        <v>0.13039398660013166</v>
      </c>
      <c r="Q42" s="18">
        <f t="shared" si="32"/>
        <v>0.15364670252504511</v>
      </c>
      <c r="R42" s="37">
        <f t="shared" si="33"/>
        <v>0.1591850207066321</v>
      </c>
      <c r="S42" s="37">
        <f t="shared" si="34"/>
        <v>0.16406853016409245</v>
      </c>
      <c r="T42" s="37">
        <f t="shared" si="35"/>
        <v>0.16741949796302377</v>
      </c>
      <c r="U42" s="37">
        <f t="shared" si="36"/>
        <v>0.16495091384585717</v>
      </c>
      <c r="V42" s="37">
        <f t="shared" si="37"/>
        <v>0.1639726675560626</v>
      </c>
      <c r="W42" s="19">
        <f t="shared" si="38"/>
        <v>0.15442965468517175</v>
      </c>
      <c r="X42" s="37">
        <f t="shared" si="39"/>
        <v>0.14901035175113628</v>
      </c>
      <c r="Y42" s="19">
        <f t="shared" si="40"/>
        <v>0.14066286609141709</v>
      </c>
      <c r="AA42" s="103">
        <f t="shared" si="28"/>
        <v>-5.6594705535704087E-2</v>
      </c>
      <c r="AB42" s="104">
        <f t="shared" si="29"/>
        <v>-0.83474856597191838</v>
      </c>
    </row>
    <row r="43" spans="1:28" ht="20.100000000000001" customHeight="1" x14ac:dyDescent="0.25">
      <c r="A43" s="24"/>
      <c r="B43" t="s">
        <v>6</v>
      </c>
      <c r="C43" s="10">
        <v>122245353</v>
      </c>
      <c r="D43" s="35">
        <v>123110540</v>
      </c>
      <c r="E43" s="35">
        <v>122250676</v>
      </c>
      <c r="F43" s="35">
        <v>129038329</v>
      </c>
      <c r="G43" s="35">
        <v>131789209</v>
      </c>
      <c r="H43" s="35">
        <v>146172265</v>
      </c>
      <c r="I43" s="35">
        <v>147273259.69200006</v>
      </c>
      <c r="J43" s="35">
        <v>151934220.92800015</v>
      </c>
      <c r="K43" s="12">
        <v>159794112.52500013</v>
      </c>
      <c r="L43" s="10">
        <v>25763375.877999987</v>
      </c>
      <c r="M43" s="161">
        <v>26030803.366000023</v>
      </c>
      <c r="O43" s="96">
        <f t="shared" si="30"/>
        <v>0.45196272022452633</v>
      </c>
      <c r="P43" s="18">
        <f t="shared" si="31"/>
        <v>0.42558008781485618</v>
      </c>
      <c r="Q43" s="18">
        <f t="shared" si="32"/>
        <v>0.39509621250583937</v>
      </c>
      <c r="R43" s="37">
        <f t="shared" si="33"/>
        <v>0.38835878328687407</v>
      </c>
      <c r="S43" s="37">
        <f t="shared" si="34"/>
        <v>0.37386048320164611</v>
      </c>
      <c r="T43" s="37">
        <f t="shared" si="35"/>
        <v>0.37262205483213379</v>
      </c>
      <c r="U43" s="37">
        <f t="shared" si="36"/>
        <v>0.36563469865576015</v>
      </c>
      <c r="V43" s="37">
        <f t="shared" si="37"/>
        <v>0.36862830078964542</v>
      </c>
      <c r="W43" s="19">
        <f t="shared" si="38"/>
        <v>0.38105471777194744</v>
      </c>
      <c r="X43" s="37">
        <f t="shared" si="39"/>
        <v>0.38284120741890026</v>
      </c>
      <c r="Y43" s="19">
        <f t="shared" si="40"/>
        <v>0.38705099846554858</v>
      </c>
      <c r="AA43" s="103">
        <f t="shared" si="28"/>
        <v>1.0380141533718744E-2</v>
      </c>
      <c r="AB43" s="104">
        <f t="shared" si="29"/>
        <v>0.42097910466483146</v>
      </c>
    </row>
    <row r="44" spans="1:28" ht="20.100000000000001" customHeight="1" thickBot="1" x14ac:dyDescent="0.3">
      <c r="A44" s="24"/>
      <c r="B44" t="s">
        <v>7</v>
      </c>
      <c r="C44" s="32">
        <v>529829</v>
      </c>
      <c r="D44" s="44">
        <v>649171</v>
      </c>
      <c r="E44" s="44">
        <v>631931</v>
      </c>
      <c r="F44" s="35">
        <v>719438</v>
      </c>
      <c r="G44" s="35">
        <v>639567</v>
      </c>
      <c r="H44" s="35">
        <v>779365</v>
      </c>
      <c r="I44" s="35">
        <v>1110521.9699999995</v>
      </c>
      <c r="J44" s="35">
        <v>1364243.3940000001</v>
      </c>
      <c r="K44" s="12">
        <v>1314844.4299999997</v>
      </c>
      <c r="L44" s="10">
        <v>195607.06099999996</v>
      </c>
      <c r="M44" s="161">
        <v>206838.508</v>
      </c>
      <c r="O44" s="96">
        <f t="shared" si="30"/>
        <v>1.9588716480195413E-3</v>
      </c>
      <c r="P44" s="18">
        <f t="shared" si="31"/>
        <v>2.244115338839859E-3</v>
      </c>
      <c r="Q44" s="18">
        <f t="shared" si="32"/>
        <v>2.0423080905092711E-3</v>
      </c>
      <c r="R44" s="37">
        <f t="shared" si="33"/>
        <v>2.165248639652968E-3</v>
      </c>
      <c r="S44" s="37">
        <f t="shared" si="34"/>
        <v>1.8143278154118612E-3</v>
      </c>
      <c r="T44" s="37">
        <f t="shared" si="35"/>
        <v>1.9867557485289426E-3</v>
      </c>
      <c r="U44" s="37">
        <f t="shared" si="36"/>
        <v>2.75708819578472E-3</v>
      </c>
      <c r="V44" s="37">
        <f t="shared" si="37"/>
        <v>3.3099766538575701E-3</v>
      </c>
      <c r="W44" s="19">
        <f t="shared" si="38"/>
        <v>3.1354576540439196E-3</v>
      </c>
      <c r="X44" s="37">
        <f t="shared" si="39"/>
        <v>2.906701504007863E-3</v>
      </c>
      <c r="Y44" s="19">
        <f t="shared" si="40"/>
        <v>3.0754736961783667E-3</v>
      </c>
      <c r="AA44" s="105">
        <f t="shared" si="28"/>
        <v>5.7418412927333164E-2</v>
      </c>
      <c r="AB44" s="106">
        <f t="shared" si="29"/>
        <v>1.6877219217050366E-2</v>
      </c>
    </row>
    <row r="45" spans="1:28" ht="20.100000000000001" customHeight="1" thickBot="1" x14ac:dyDescent="0.3">
      <c r="A45" s="5" t="s">
        <v>45</v>
      </c>
      <c r="B45" s="6"/>
      <c r="C45" s="13">
        <f t="shared" ref="C45:K45" si="41">C46+C47</f>
        <v>115482949</v>
      </c>
      <c r="D45" s="36">
        <f t="shared" si="41"/>
        <v>122418467</v>
      </c>
      <c r="E45" s="36">
        <f t="shared" si="41"/>
        <v>129718965</v>
      </c>
      <c r="F45" s="36">
        <f t="shared" si="41"/>
        <v>131218627</v>
      </c>
      <c r="G45" s="36">
        <f t="shared" si="41"/>
        <v>144349671</v>
      </c>
      <c r="H45" s="36">
        <f>H46+H47</f>
        <v>145850256</v>
      </c>
      <c r="I45" s="36">
        <f>I46+I47</f>
        <v>151584680.58100003</v>
      </c>
      <c r="J45" s="36">
        <f>J46+J47</f>
        <v>154256798.10300004</v>
      </c>
      <c r="K45" s="15">
        <f t="shared" si="41"/>
        <v>144253986.52299988</v>
      </c>
      <c r="L45" s="13">
        <f t="shared" ref="L45:M45" si="42">L46+L47</f>
        <v>28462423.759000007</v>
      </c>
      <c r="M45" s="160">
        <f t="shared" si="42"/>
        <v>28104135.350999996</v>
      </c>
      <c r="O45" s="20">
        <f t="shared" ref="O45:V45" si="43">C45/C48</f>
        <v>0.29920995768111242</v>
      </c>
      <c r="P45" s="21">
        <f t="shared" si="43"/>
        <v>0.2973519763228496</v>
      </c>
      <c r="Q45" s="21">
        <f t="shared" si="43"/>
        <v>0.29539387507799925</v>
      </c>
      <c r="R45" s="21">
        <f t="shared" si="43"/>
        <v>0.2831133662722633</v>
      </c>
      <c r="S45" s="21">
        <f t="shared" si="43"/>
        <v>0.29052457133515019</v>
      </c>
      <c r="T45" s="21">
        <f t="shared" si="43"/>
        <v>0.27103139492273887</v>
      </c>
      <c r="U45" s="21">
        <f t="shared" si="43"/>
        <v>0.27343462773923194</v>
      </c>
      <c r="V45" s="21">
        <f t="shared" si="43"/>
        <v>0.27233746868087005</v>
      </c>
      <c r="W45" s="22">
        <f>K45/K48</f>
        <v>0.25595060509136447</v>
      </c>
      <c r="X45" s="27">
        <f>L45/L48</f>
        <v>0.29723402108939767</v>
      </c>
      <c r="Y45" s="22">
        <f>M45/M48</f>
        <v>0.29472134439541647</v>
      </c>
      <c r="AA45" s="64">
        <f t="shared" si="28"/>
        <v>-1.2588120078379405E-2</v>
      </c>
      <c r="AB45" s="101">
        <f t="shared" si="29"/>
        <v>-0.25126766939811973</v>
      </c>
    </row>
    <row r="46" spans="1:28" ht="20.100000000000001" customHeight="1" x14ac:dyDescent="0.25">
      <c r="A46" s="24"/>
      <c r="B46" t="s">
        <v>4</v>
      </c>
      <c r="C46" s="10">
        <v>3409468</v>
      </c>
      <c r="D46" s="35">
        <v>3495523</v>
      </c>
      <c r="E46" s="35">
        <v>5128843</v>
      </c>
      <c r="F46" s="35">
        <v>8773672</v>
      </c>
      <c r="G46" s="35">
        <v>8237104</v>
      </c>
      <c r="H46" s="35">
        <v>9390617</v>
      </c>
      <c r="I46" s="35">
        <v>12133134.408000007</v>
      </c>
      <c r="J46" s="35">
        <v>14472467.053999996</v>
      </c>
      <c r="K46" s="12">
        <v>15256906.750999996</v>
      </c>
      <c r="L46" s="10">
        <v>3344722.3960000006</v>
      </c>
      <c r="M46" s="161">
        <v>3629948.389</v>
      </c>
      <c r="O46" s="96">
        <f t="shared" ref="O46:U46" si="44">C46/C45</f>
        <v>2.9523561958917414E-2</v>
      </c>
      <c r="P46" s="37">
        <f t="shared" si="44"/>
        <v>2.8553886400162157E-2</v>
      </c>
      <c r="Q46" s="37">
        <f t="shared" si="44"/>
        <v>3.9538112256754437E-2</v>
      </c>
      <c r="R46" s="37">
        <f t="shared" si="44"/>
        <v>6.6863007185710005E-2</v>
      </c>
      <c r="S46" s="37">
        <f t="shared" si="44"/>
        <v>5.7063545368246801E-2</v>
      </c>
      <c r="T46" s="37">
        <f t="shared" si="44"/>
        <v>6.4385330938328961E-2</v>
      </c>
      <c r="U46" s="37">
        <f t="shared" si="44"/>
        <v>8.0041956492540201E-2</v>
      </c>
      <c r="V46" s="37">
        <f>J46/J45</f>
        <v>9.3820611032886012E-2</v>
      </c>
      <c r="W46" s="19">
        <f>K46/K45</f>
        <v>0.10576419493659839</v>
      </c>
      <c r="X46" s="37">
        <f>L46/L45</f>
        <v>0.11751361810648249</v>
      </c>
      <c r="Y46" s="19">
        <f>M46/M45</f>
        <v>0.12916064997782756</v>
      </c>
      <c r="AA46" s="107">
        <f t="shared" si="28"/>
        <v>8.5276432310527478E-2</v>
      </c>
      <c r="AB46" s="108">
        <f t="shared" si="29"/>
        <v>1.1647031871345068</v>
      </c>
    </row>
    <row r="47" spans="1:28" ht="20.100000000000001" customHeight="1" thickBot="1" x14ac:dyDescent="0.3">
      <c r="A47" s="24"/>
      <c r="B47" t="s">
        <v>3</v>
      </c>
      <c r="C47" s="32">
        <v>112073481</v>
      </c>
      <c r="D47" s="35">
        <v>118922944</v>
      </c>
      <c r="E47" s="35">
        <v>124590122</v>
      </c>
      <c r="F47" s="35">
        <v>122444955</v>
      </c>
      <c r="G47" s="35">
        <v>136112567</v>
      </c>
      <c r="H47" s="35">
        <v>136459639</v>
      </c>
      <c r="I47" s="35">
        <v>139451546.17300004</v>
      </c>
      <c r="J47" s="35">
        <v>139784331.04900005</v>
      </c>
      <c r="K47" s="43">
        <v>128997079.7719999</v>
      </c>
      <c r="L47" s="10">
        <v>25117701.363000005</v>
      </c>
      <c r="M47" s="161">
        <v>24474186.961999997</v>
      </c>
      <c r="O47" s="96">
        <f t="shared" ref="O47:U47" si="45">C47/C45</f>
        <v>0.97047643804108263</v>
      </c>
      <c r="P47" s="37">
        <f t="shared" si="45"/>
        <v>0.97144611359983779</v>
      </c>
      <c r="Q47" s="37">
        <f t="shared" si="45"/>
        <v>0.96046188774324559</v>
      </c>
      <c r="R47" s="37">
        <f t="shared" si="45"/>
        <v>0.93313699281428997</v>
      </c>
      <c r="S47" s="37">
        <f t="shared" si="45"/>
        <v>0.94293645463175324</v>
      </c>
      <c r="T47" s="37">
        <f t="shared" si="45"/>
        <v>0.93561466906167101</v>
      </c>
      <c r="U47" s="37">
        <f t="shared" si="45"/>
        <v>0.91995804350745991</v>
      </c>
      <c r="V47" s="37">
        <f>J47/J45</f>
        <v>0.90617938896711403</v>
      </c>
      <c r="W47" s="94">
        <f>K47/K45</f>
        <v>0.89423580506340172</v>
      </c>
      <c r="X47" s="178">
        <f>L47/L45</f>
        <v>0.88248638189351747</v>
      </c>
      <c r="Y47" s="94">
        <f>M47/M45</f>
        <v>0.8708393500221725</v>
      </c>
      <c r="AA47" s="109">
        <f t="shared" si="28"/>
        <v>-2.561995589086612E-2</v>
      </c>
      <c r="AB47" s="106">
        <f t="shared" si="29"/>
        <v>-1.1647031871344971</v>
      </c>
    </row>
    <row r="48" spans="1:28" ht="20.100000000000001" customHeight="1" thickBot="1" x14ac:dyDescent="0.3">
      <c r="A48" s="74" t="s">
        <v>5</v>
      </c>
      <c r="B48" s="100"/>
      <c r="C48" s="83">
        <f t="shared" ref="C48:G48" si="46">C31+C45</f>
        <v>385959578</v>
      </c>
      <c r="D48" s="84">
        <f t="shared" si="46"/>
        <v>411695488</v>
      </c>
      <c r="E48" s="84">
        <f t="shared" si="46"/>
        <v>439138980</v>
      </c>
      <c r="F48" s="84">
        <f t="shared" si="46"/>
        <v>463484394</v>
      </c>
      <c r="G48" s="84">
        <f t="shared" si="46"/>
        <v>496858735</v>
      </c>
      <c r="H48" s="84">
        <f>H31+H45</f>
        <v>538130485</v>
      </c>
      <c r="I48" s="84">
        <f t="shared" ref="I48:K48" si="47">I31+I45</f>
        <v>554372655.11800027</v>
      </c>
      <c r="J48" s="84">
        <f t="shared" si="47"/>
        <v>566417830.23900008</v>
      </c>
      <c r="K48" s="84">
        <f t="shared" si="47"/>
        <v>563600881.00399995</v>
      </c>
      <c r="L48" s="170">
        <f t="shared" ref="L48:M48" si="48">L31+L45</f>
        <v>95757624.429000005</v>
      </c>
      <c r="M48" s="169">
        <f t="shared" si="48"/>
        <v>95358330.455000028</v>
      </c>
      <c r="O48" s="89">
        <f>O31+O45</f>
        <v>1</v>
      </c>
      <c r="P48" s="85">
        <f>P31+P45</f>
        <v>1</v>
      </c>
      <c r="Q48" s="85">
        <f>Q31+Q45</f>
        <v>1</v>
      </c>
      <c r="R48" s="85">
        <f t="shared" ref="R48:V48" si="49">R31+R45</f>
        <v>1</v>
      </c>
      <c r="S48" s="85">
        <f t="shared" si="49"/>
        <v>1</v>
      </c>
      <c r="T48" s="85">
        <f t="shared" si="49"/>
        <v>1</v>
      </c>
      <c r="U48" s="85">
        <f t="shared" si="49"/>
        <v>0.99999999999999978</v>
      </c>
      <c r="V48" s="85">
        <f t="shared" si="49"/>
        <v>1</v>
      </c>
      <c r="W48" s="174">
        <f t="shared" ref="W48:Y48" si="50">W31+W45</f>
        <v>1</v>
      </c>
      <c r="X48" s="181">
        <f t="shared" si="50"/>
        <v>1</v>
      </c>
      <c r="Y48" s="85">
        <f t="shared" si="50"/>
        <v>1</v>
      </c>
      <c r="AA48" s="93">
        <f t="shared" si="28"/>
        <v>-4.1698400141080751E-3</v>
      </c>
      <c r="AB48" s="86">
        <f t="shared" si="29"/>
        <v>0</v>
      </c>
    </row>
    <row r="49" spans="1:15" ht="15" customHeight="1" x14ac:dyDescent="0.25"/>
    <row r="50" spans="1:15" ht="15" customHeight="1" x14ac:dyDescent="0.25"/>
    <row r="51" spans="1:15" ht="15" customHeight="1" x14ac:dyDescent="0.25">
      <c r="A51" s="1" t="s">
        <v>26</v>
      </c>
      <c r="O51" s="1" t="str">
        <f>AA27</f>
        <v>VARIAÇÃO (JAN-MAR)</v>
      </c>
    </row>
    <row r="52" spans="1:15" ht="15" customHeight="1" thickBot="1" x14ac:dyDescent="0.3"/>
    <row r="53" spans="1:15" ht="24" customHeight="1" x14ac:dyDescent="0.25">
      <c r="A53" s="480" t="s">
        <v>35</v>
      </c>
      <c r="B53" s="510"/>
      <c r="C53" s="482">
        <v>2016</v>
      </c>
      <c r="D53" s="484">
        <v>2017</v>
      </c>
      <c r="E53" s="484">
        <v>2018</v>
      </c>
      <c r="F53" s="484">
        <v>2019</v>
      </c>
      <c r="G53" s="484">
        <v>2020</v>
      </c>
      <c r="H53" s="484">
        <v>2021</v>
      </c>
      <c r="I53" s="484">
        <v>2022</v>
      </c>
      <c r="J53" s="484">
        <v>2023</v>
      </c>
      <c r="K53" s="508">
        <v>2024</v>
      </c>
      <c r="L53" s="496" t="str">
        <f>L5</f>
        <v>janeiro - mar</v>
      </c>
      <c r="M53" s="497"/>
      <c r="O53" s="499" t="s">
        <v>97</v>
      </c>
    </row>
    <row r="54" spans="1:15" ht="20.100000000000001" customHeight="1" thickBot="1" x14ac:dyDescent="0.3">
      <c r="A54" s="511"/>
      <c r="B54" s="512"/>
      <c r="C54" s="513">
        <v>2016</v>
      </c>
      <c r="D54" s="498">
        <v>2017</v>
      </c>
      <c r="E54" s="498">
        <v>2018</v>
      </c>
      <c r="F54" s="498"/>
      <c r="G54" s="498"/>
      <c r="H54" s="485"/>
      <c r="I54" s="485"/>
      <c r="J54" s="498"/>
      <c r="K54" s="509"/>
      <c r="L54" s="166">
        <v>2024</v>
      </c>
      <c r="M54" s="168">
        <v>2025</v>
      </c>
      <c r="O54" s="500"/>
    </row>
    <row r="55" spans="1:15" ht="20.100000000000001" customHeight="1" thickBot="1" x14ac:dyDescent="0.3">
      <c r="A55" s="3" t="s">
        <v>2</v>
      </c>
      <c r="B55" s="4"/>
      <c r="C55" s="111">
        <f>C31/C7</f>
        <v>3.2123307365165226</v>
      </c>
      <c r="D55" s="112">
        <f t="shared" ref="D55:E55" si="51">D31/D7</f>
        <v>3.4169911944004991</v>
      </c>
      <c r="E55" s="112">
        <f t="shared" si="51"/>
        <v>3.594888865750693</v>
      </c>
      <c r="F55" s="112">
        <f t="shared" ref="F55:H55" si="52">F31/F7</f>
        <v>3.6577742806699343</v>
      </c>
      <c r="G55" s="112">
        <f t="shared" si="52"/>
        <v>3.728775801182513</v>
      </c>
      <c r="H55" s="112">
        <f t="shared" si="52"/>
        <v>3.9196333056686998</v>
      </c>
      <c r="I55" s="112">
        <f t="shared" ref="I55" si="53">I31/I7</f>
        <v>4.1285558847478097</v>
      </c>
      <c r="J55" s="112">
        <f t="shared" ref="J55:K55" si="54">J31/J7</f>
        <v>4.303842229667131</v>
      </c>
      <c r="K55" s="112">
        <f t="shared" si="54"/>
        <v>4.4428256604883343</v>
      </c>
      <c r="L55" s="182">
        <f t="shared" ref="L55:M55" si="55">L31/L7</f>
        <v>4.3462844129430005</v>
      </c>
      <c r="M55" s="183">
        <f t="shared" si="55"/>
        <v>4.361083990553273</v>
      </c>
      <c r="O55" s="23">
        <f>(M55-L55)/L55</f>
        <v>3.4051102514598823E-3</v>
      </c>
    </row>
    <row r="56" spans="1:15" ht="20.100000000000001" customHeight="1" x14ac:dyDescent="0.25">
      <c r="A56" s="24"/>
      <c r="B56" t="s">
        <v>10</v>
      </c>
      <c r="C56" s="156">
        <f>C32/C8</f>
        <v>3.1072184101681737</v>
      </c>
      <c r="D56" s="320">
        <f t="shared" ref="D56:M56" si="56">D32/D8</f>
        <v>3.1804030646425181</v>
      </c>
      <c r="E56" s="320">
        <f t="shared" si="56"/>
        <v>3.2743204425841306</v>
      </c>
      <c r="F56" s="320">
        <f t="shared" si="56"/>
        <v>3.2864474761518645</v>
      </c>
      <c r="G56" s="320">
        <f t="shared" si="56"/>
        <v>3.2671922631423351</v>
      </c>
      <c r="H56" s="320">
        <f t="shared" si="56"/>
        <v>3.3284059883369497</v>
      </c>
      <c r="I56" s="320">
        <f t="shared" si="56"/>
        <v>3.5165861951034327</v>
      </c>
      <c r="J56" s="320">
        <f t="shared" ref="J56:K56" si="57">J32/J8</f>
        <v>3.7142040741719771</v>
      </c>
      <c r="K56" s="423">
        <f t="shared" si="57"/>
        <v>3.8566030767866111</v>
      </c>
      <c r="L56" s="116">
        <f t="shared" si="56"/>
        <v>3.7886533232038389</v>
      </c>
      <c r="M56" s="116">
        <f t="shared" si="56"/>
        <v>3.8820040281182711</v>
      </c>
      <c r="O56" s="241">
        <f t="shared" ref="O56:O72" si="58">(M56-L56)/L56</f>
        <v>2.4639547868552686E-2</v>
      </c>
    </row>
    <row r="57" spans="1:15" ht="20.100000000000001" customHeight="1" x14ac:dyDescent="0.25">
      <c r="A57" s="24"/>
      <c r="B57" t="s">
        <v>17</v>
      </c>
      <c r="C57" s="156">
        <f t="shared" ref="C57:M57" si="59">C33/C9</f>
        <v>3.0683299669482187</v>
      </c>
      <c r="D57" s="165">
        <f t="shared" si="59"/>
        <v>3.4523042163670796</v>
      </c>
      <c r="E57" s="165">
        <f t="shared" si="59"/>
        <v>4.9327896800144559</v>
      </c>
      <c r="F57" s="165">
        <f t="shared" si="59"/>
        <v>5.4892722757062522</v>
      </c>
      <c r="G57" s="165">
        <f t="shared" si="59"/>
        <v>6.0537592649209637</v>
      </c>
      <c r="H57" s="165">
        <f t="shared" si="59"/>
        <v>6.8455806236617081</v>
      </c>
      <c r="I57" s="165">
        <f t="shared" si="59"/>
        <v>7.9160371904612088</v>
      </c>
      <c r="J57" s="165">
        <f t="shared" ref="J57:K57" si="60">J33/J9</f>
        <v>8.5517263744314871</v>
      </c>
      <c r="K57" s="423">
        <f t="shared" si="60"/>
        <v>9.3304550112885227</v>
      </c>
      <c r="L57" s="116">
        <f t="shared" si="59"/>
        <v>8.5730178373955983</v>
      </c>
      <c r="M57" s="116">
        <f t="shared" si="59"/>
        <v>9.4382695301192534</v>
      </c>
      <c r="O57" s="30">
        <f t="shared" si="58"/>
        <v>0.10092731744350486</v>
      </c>
    </row>
    <row r="58" spans="1:15" ht="20.100000000000001" customHeight="1" x14ac:dyDescent="0.25">
      <c r="A58" s="24"/>
      <c r="B58" t="s">
        <v>14</v>
      </c>
      <c r="C58" s="156">
        <f t="shared" ref="C58:M58" si="61">C34/C10</f>
        <v>4.6082630427651941</v>
      </c>
      <c r="D58" s="165">
        <f t="shared" si="61"/>
        <v>4.758014830125072</v>
      </c>
      <c r="E58" s="165">
        <f t="shared" si="61"/>
        <v>5.2158887373037963</v>
      </c>
      <c r="F58" s="165">
        <f t="shared" si="61"/>
        <v>5.8826120227282956</v>
      </c>
      <c r="G58" s="165">
        <f t="shared" si="61"/>
        <v>5.924750748432853</v>
      </c>
      <c r="H58" s="165">
        <f t="shared" si="61"/>
        <v>6.1938970060852334</v>
      </c>
      <c r="I58" s="165">
        <f t="shared" si="61"/>
        <v>6.4148206718674237</v>
      </c>
      <c r="J58" s="165">
        <f t="shared" ref="J58:K58" si="62">J34/J10</f>
        <v>6.6001286921738807</v>
      </c>
      <c r="K58" s="423">
        <f t="shared" si="62"/>
        <v>6.7762504089568791</v>
      </c>
      <c r="L58" s="116">
        <f t="shared" si="61"/>
        <v>6.3975179305441392</v>
      </c>
      <c r="M58" s="116">
        <f t="shared" si="61"/>
        <v>6.4731864400960681</v>
      </c>
      <c r="O58" s="30">
        <f t="shared" si="58"/>
        <v>1.1827791711322796E-2</v>
      </c>
    </row>
    <row r="59" spans="1:15" ht="20.100000000000001" customHeight="1" x14ac:dyDescent="0.25">
      <c r="A59" s="24"/>
      <c r="B59" t="s">
        <v>8</v>
      </c>
      <c r="C59" s="156">
        <f t="shared" ref="C59:G59" si="63">C35/C11</f>
        <v>1.8313554028732042</v>
      </c>
      <c r="D59" s="165">
        <f t="shared" si="63"/>
        <v>2.1490453320838703</v>
      </c>
      <c r="E59" s="165">
        <f t="shared" si="63"/>
        <v>1.8330268616317045</v>
      </c>
      <c r="F59" s="165">
        <f t="shared" si="63"/>
        <v>1.8614387112903401</v>
      </c>
      <c r="G59" s="165">
        <f t="shared" si="63"/>
        <v>2.0368236331900675</v>
      </c>
      <c r="H59" s="165"/>
      <c r="I59" s="165"/>
      <c r="J59" s="165"/>
      <c r="K59" s="423"/>
      <c r="L59" s="116"/>
      <c r="M59" s="116"/>
      <c r="O59" s="30"/>
    </row>
    <row r="60" spans="1:15" ht="20.100000000000001" customHeight="1" x14ac:dyDescent="0.25">
      <c r="A60" s="24"/>
      <c r="B60" t="s">
        <v>15</v>
      </c>
      <c r="C60" s="156">
        <f t="shared" ref="C60:M60" si="64">C36/C12</f>
        <v>3.4174447174447176</v>
      </c>
      <c r="D60" s="165">
        <f t="shared" si="64"/>
        <v>3.5232390991854334</v>
      </c>
      <c r="E60" s="165">
        <f t="shared" si="64"/>
        <v>3.3732123411978221</v>
      </c>
      <c r="F60" s="165">
        <f t="shared" si="64"/>
        <v>4.1576092415871422</v>
      </c>
      <c r="G60" s="165">
        <f t="shared" si="64"/>
        <v>4.3125341492733034</v>
      </c>
      <c r="H60" s="165">
        <f t="shared" si="64"/>
        <v>4.0231084939329049</v>
      </c>
      <c r="I60" s="165">
        <f t="shared" si="64"/>
        <v>4.6093134805722977</v>
      </c>
      <c r="J60" s="165">
        <f t="shared" ref="J60:K60" si="65">J36/J12</f>
        <v>6.7570336770938093</v>
      </c>
      <c r="K60" s="423">
        <f t="shared" si="65"/>
        <v>6.7963565196361948</v>
      </c>
      <c r="L60" s="116">
        <f t="shared" si="64"/>
        <v>6.262008067059412</v>
      </c>
      <c r="M60" s="116">
        <f t="shared" si="64"/>
        <v>7.4213582657010448</v>
      </c>
      <c r="O60" s="30">
        <f t="shared" si="58"/>
        <v>0.18514032339566344</v>
      </c>
    </row>
    <row r="61" spans="1:15" ht="20.100000000000001" customHeight="1" x14ac:dyDescent="0.25">
      <c r="A61" s="24"/>
      <c r="B61" t="s">
        <v>13</v>
      </c>
      <c r="C61" s="156">
        <f t="shared" ref="C61:M61" si="66">C37/C13</f>
        <v>2.1756047266454122</v>
      </c>
      <c r="D61" s="165">
        <f t="shared" si="66"/>
        <v>2.6124092046803837</v>
      </c>
      <c r="E61" s="165">
        <f t="shared" si="66"/>
        <v>2.3239647922346882</v>
      </c>
      <c r="F61" s="165">
        <f t="shared" si="66"/>
        <v>2.6343167682601587</v>
      </c>
      <c r="G61" s="165">
        <f t="shared" si="66"/>
        <v>3.4169438408825004</v>
      </c>
      <c r="H61" s="165">
        <f t="shared" si="66"/>
        <v>4.4149541795931206</v>
      </c>
      <c r="I61" s="165">
        <f t="shared" si="66"/>
        <v>5.4060820298051135</v>
      </c>
      <c r="J61" s="165">
        <f t="shared" ref="J61:K61" si="67">J37/J13</f>
        <v>5.1287543736902332</v>
      </c>
      <c r="K61" s="423">
        <f t="shared" si="67"/>
        <v>5.4922449376589766</v>
      </c>
      <c r="L61" s="116">
        <f t="shared" si="66"/>
        <v>4.2771646873183977</v>
      </c>
      <c r="M61" s="116">
        <f t="shared" si="66"/>
        <v>4.6966084784764526</v>
      </c>
      <c r="O61" s="30">
        <f t="shared" si="58"/>
        <v>9.806585011834755E-2</v>
      </c>
    </row>
    <row r="62" spans="1:15" ht="20.100000000000001" customHeight="1" x14ac:dyDescent="0.25">
      <c r="A62" s="24"/>
      <c r="B62" t="s">
        <v>16</v>
      </c>
      <c r="C62" s="156">
        <f t="shared" ref="C62:M62" si="68">C38/C14</f>
        <v>3.0944530831492969</v>
      </c>
      <c r="D62" s="165">
        <f t="shared" si="68"/>
        <v>3.0633340492995158</v>
      </c>
      <c r="E62" s="165">
        <f t="shared" si="68"/>
        <v>3.1628049484462837</v>
      </c>
      <c r="F62" s="165">
        <f t="shared" si="68"/>
        <v>3.3549586599272225</v>
      </c>
      <c r="G62" s="165">
        <f t="shared" si="68"/>
        <v>3.5277086706265339</v>
      </c>
      <c r="H62" s="165">
        <f t="shared" si="68"/>
        <v>3.7201652026273089</v>
      </c>
      <c r="I62" s="165">
        <f t="shared" si="68"/>
        <v>3.8249635450214536</v>
      </c>
      <c r="J62" s="165">
        <f t="shared" ref="J62:K62" si="69">J38/J14</f>
        <v>4.1992862488107399</v>
      </c>
      <c r="K62" s="423">
        <f t="shared" si="69"/>
        <v>4.4252941180718004</v>
      </c>
      <c r="L62" s="116">
        <f t="shared" si="68"/>
        <v>4.320086190317304</v>
      </c>
      <c r="M62" s="116">
        <f t="shared" si="68"/>
        <v>4.3877781194445973</v>
      </c>
      <c r="O62" s="30">
        <f t="shared" si="58"/>
        <v>1.5669115416959169E-2</v>
      </c>
    </row>
    <row r="63" spans="1:15" ht="20.100000000000001" customHeight="1" x14ac:dyDescent="0.25">
      <c r="A63" s="24"/>
      <c r="B63" t="s">
        <v>83</v>
      </c>
      <c r="C63" s="156">
        <f t="shared" ref="C63:M63" si="70">C39/C15</f>
        <v>3.6242080016250129</v>
      </c>
      <c r="D63" s="165">
        <f t="shared" si="70"/>
        <v>3.8319918871902581</v>
      </c>
      <c r="E63" s="165">
        <f t="shared" si="70"/>
        <v>3.9938925411898385</v>
      </c>
      <c r="F63" s="165">
        <f t="shared" si="70"/>
        <v>3.769083871133954</v>
      </c>
      <c r="G63" s="165">
        <f t="shared" si="70"/>
        <v>3.9081079730067483</v>
      </c>
      <c r="H63" s="165">
        <f t="shared" si="70"/>
        <v>3.7462922746351368</v>
      </c>
      <c r="I63" s="165">
        <f t="shared" si="70"/>
        <v>3.660269507913001</v>
      </c>
      <c r="J63" s="165">
        <f t="shared" ref="J63:K63" si="71">J39/J15</f>
        <v>3.733245147866969</v>
      </c>
      <c r="K63" s="423">
        <f t="shared" si="71"/>
        <v>4.1550601091670414</v>
      </c>
      <c r="L63" s="116">
        <f t="shared" si="70"/>
        <v>4.1562951525915555</v>
      </c>
      <c r="M63" s="116">
        <f t="shared" si="70"/>
        <v>3.788694372291177</v>
      </c>
      <c r="O63" s="30">
        <f t="shared" si="58"/>
        <v>-8.8444339683424564E-2</v>
      </c>
    </row>
    <row r="64" spans="1:15" ht="20.100000000000001" customHeight="1" x14ac:dyDescent="0.25">
      <c r="A64" s="24"/>
      <c r="B64" t="s">
        <v>9</v>
      </c>
      <c r="C64" s="156">
        <f t="shared" ref="C64:M64" si="72">C40/C16</f>
        <v>2.9725197434027817</v>
      </c>
      <c r="D64" s="165">
        <f t="shared" si="72"/>
        <v>3.0922176967130417</v>
      </c>
      <c r="E64" s="165">
        <f t="shared" si="72"/>
        <v>3.3400513414949007</v>
      </c>
      <c r="F64" s="165">
        <f t="shared" si="72"/>
        <v>3.3903876616029951</v>
      </c>
      <c r="G64" s="165">
        <f t="shared" si="72"/>
        <v>3.4035176225303028</v>
      </c>
      <c r="H64" s="165">
        <f t="shared" si="72"/>
        <v>3.5315880702886275</v>
      </c>
      <c r="I64" s="165">
        <f t="shared" si="72"/>
        <v>3.7449858358428685</v>
      </c>
      <c r="J64" s="165">
        <f t="shared" ref="J64:K64" si="73">J40/J16</f>
        <v>3.9141958384123532</v>
      </c>
      <c r="K64" s="423">
        <f t="shared" si="73"/>
        <v>3.9467707137506456</v>
      </c>
      <c r="L64" s="116">
        <f t="shared" si="72"/>
        <v>3.9006339478859502</v>
      </c>
      <c r="M64" s="116">
        <f t="shared" si="72"/>
        <v>3.788208951007713</v>
      </c>
      <c r="O64" s="30">
        <f t="shared" si="58"/>
        <v>-2.8822237200486038E-2</v>
      </c>
    </row>
    <row r="65" spans="1:44" ht="20.100000000000001" customHeight="1" x14ac:dyDescent="0.25">
      <c r="A65" s="24"/>
      <c r="B65" t="s">
        <v>12</v>
      </c>
      <c r="C65" s="156">
        <f t="shared" ref="C65:M65" si="74">C41/C17</f>
        <v>2.5870780949019956</v>
      </c>
      <c r="D65" s="165">
        <f t="shared" si="74"/>
        <v>2.6597150384712642</v>
      </c>
      <c r="E65" s="165">
        <f t="shared" si="74"/>
        <v>2.8435620972733431</v>
      </c>
      <c r="F65" s="165">
        <f t="shared" si="74"/>
        <v>2.4043502291056851</v>
      </c>
      <c r="G65" s="165">
        <f t="shared" si="74"/>
        <v>2.4388556619832822</v>
      </c>
      <c r="H65" s="165">
        <f t="shared" si="74"/>
        <v>2.5250854549770492</v>
      </c>
      <c r="I65" s="165">
        <f t="shared" si="74"/>
        <v>2.7570005359808354</v>
      </c>
      <c r="J65" s="165">
        <f t="shared" ref="J65:K65" si="75">J41/J17</f>
        <v>3.0475043158651722</v>
      </c>
      <c r="K65" s="423">
        <f t="shared" si="75"/>
        <v>3.1691635051447533</v>
      </c>
      <c r="L65" s="116">
        <f t="shared" si="74"/>
        <v>2.8546651751789631</v>
      </c>
      <c r="M65" s="116">
        <f t="shared" si="74"/>
        <v>2.7876792602503824</v>
      </c>
      <c r="O65" s="30">
        <f t="shared" si="58"/>
        <v>-2.3465419171052628E-2</v>
      </c>
    </row>
    <row r="66" spans="1:44" ht="20.100000000000001" customHeight="1" x14ac:dyDescent="0.25">
      <c r="A66" s="24"/>
      <c r="B66" t="s">
        <v>11</v>
      </c>
      <c r="C66" s="156">
        <f t="shared" ref="C66:M66" si="76">C42/C18</f>
        <v>2.7053523323271169</v>
      </c>
      <c r="D66" s="165">
        <f t="shared" si="76"/>
        <v>2.8582163449429099</v>
      </c>
      <c r="E66" s="165">
        <f t="shared" si="76"/>
        <v>2.9886613293918165</v>
      </c>
      <c r="F66" s="165">
        <f t="shared" si="76"/>
        <v>3.0033512190316172</v>
      </c>
      <c r="G66" s="165">
        <f t="shared" si="76"/>
        <v>3.0337369720846326</v>
      </c>
      <c r="H66" s="165">
        <f t="shared" si="76"/>
        <v>3.2037699739392358</v>
      </c>
      <c r="I66" s="165">
        <f t="shared" si="76"/>
        <v>3.3885991919592855</v>
      </c>
      <c r="J66" s="165">
        <f t="shared" ref="J66:K66" si="77">J42/J18</f>
        <v>3.4656423306522046</v>
      </c>
      <c r="K66" s="423">
        <f t="shared" si="77"/>
        <v>3.5218453450659184</v>
      </c>
      <c r="L66" s="116">
        <f t="shared" si="76"/>
        <v>3.4019043061312613</v>
      </c>
      <c r="M66" s="116">
        <f t="shared" si="76"/>
        <v>3.386020946146675</v>
      </c>
      <c r="O66" s="30">
        <f t="shared" si="58"/>
        <v>-4.668961427268724E-3</v>
      </c>
    </row>
    <row r="67" spans="1:44" s="1" customFormat="1" ht="20.100000000000001" customHeight="1" x14ac:dyDescent="0.25">
      <c r="A67" s="24"/>
      <c r="B67" t="s">
        <v>6</v>
      </c>
      <c r="C67" s="156">
        <f t="shared" ref="C67:M67" si="78">C43/C19</f>
        <v>3.2203387361387796</v>
      </c>
      <c r="D67" s="165">
        <f t="shared" si="78"/>
        <v>3.5336721368834847</v>
      </c>
      <c r="E67" s="165">
        <f t="shared" si="78"/>
        <v>3.794407741231824</v>
      </c>
      <c r="F67" s="165">
        <f t="shared" si="78"/>
        <v>3.9585855236113172</v>
      </c>
      <c r="G67" s="165">
        <f t="shared" si="78"/>
        <v>4.0431164340769117</v>
      </c>
      <c r="H67" s="165">
        <f t="shared" si="78"/>
        <v>4.2325026788254618</v>
      </c>
      <c r="I67" s="165">
        <f t="shared" si="78"/>
        <v>4.3890541544602346</v>
      </c>
      <c r="J67" s="165">
        <f t="shared" ref="J67:K67" si="79">J43/J19</f>
        <v>4.4711239693426821</v>
      </c>
      <c r="K67" s="423">
        <f t="shared" si="79"/>
        <v>4.5007056118110569</v>
      </c>
      <c r="L67" s="116">
        <f t="shared" si="78"/>
        <v>4.4618563719635187</v>
      </c>
      <c r="M67" s="116">
        <f t="shared" si="78"/>
        <v>4.3844763085614353</v>
      </c>
      <c r="N67"/>
      <c r="O67" s="30">
        <f t="shared" si="58"/>
        <v>-1.7342571555711218E-2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O67"/>
      <c r="AP67"/>
      <c r="AQ67"/>
      <c r="AR67"/>
    </row>
    <row r="68" spans="1:44" ht="20.100000000000001" customHeight="1" thickBot="1" x14ac:dyDescent="0.3">
      <c r="A68" s="24"/>
      <c r="B68" t="s">
        <v>7</v>
      </c>
      <c r="C68" s="156">
        <f t="shared" ref="C68:M68" si="80">C44/C20</f>
        <v>5.7456459973539813</v>
      </c>
      <c r="D68" s="165">
        <f t="shared" si="80"/>
        <v>6.3598698970344749</v>
      </c>
      <c r="E68" s="165">
        <f t="shared" si="80"/>
        <v>6.435994581767444</v>
      </c>
      <c r="F68" s="165">
        <f t="shared" si="80"/>
        <v>6.9692724983047567</v>
      </c>
      <c r="G68" s="165">
        <f t="shared" si="80"/>
        <v>6.6775284770147945</v>
      </c>
      <c r="H68" s="165">
        <f t="shared" si="80"/>
        <v>6.8066812227074234</v>
      </c>
      <c r="I68" s="165">
        <f t="shared" si="80"/>
        <v>7.6181045581417965</v>
      </c>
      <c r="J68" s="165">
        <f t="shared" ref="J68:K68" si="81">J44/J20</f>
        <v>8.7009255552730504</v>
      </c>
      <c r="K68" s="423">
        <f t="shared" si="81"/>
        <v>9.3069518854208209</v>
      </c>
      <c r="L68" s="116">
        <f t="shared" si="80"/>
        <v>8.7317989075021138</v>
      </c>
      <c r="M68" s="116">
        <f t="shared" si="80"/>
        <v>9.083931672038716</v>
      </c>
      <c r="O68" s="34">
        <f t="shared" si="58"/>
        <v>4.0327631026186327E-2</v>
      </c>
    </row>
    <row r="69" spans="1:44" ht="20.100000000000001" customHeight="1" thickBot="1" x14ac:dyDescent="0.3">
      <c r="A69" s="5" t="s">
        <v>45</v>
      </c>
      <c r="B69" s="6"/>
      <c r="C69" s="422">
        <f t="shared" ref="C69:M69" si="82">C45/C21</f>
        <v>1.1651844962701983</v>
      </c>
      <c r="D69" s="200">
        <f t="shared" si="82"/>
        <v>1.1939999104830223</v>
      </c>
      <c r="E69" s="200">
        <f t="shared" si="82"/>
        <v>1.3421143788134609</v>
      </c>
      <c r="F69" s="200">
        <f t="shared" si="82"/>
        <v>1.3354558265681284</v>
      </c>
      <c r="G69" s="200">
        <f t="shared" si="82"/>
        <v>1.3363742466699555</v>
      </c>
      <c r="H69" s="200">
        <f t="shared" si="82"/>
        <v>1.3377759953840802</v>
      </c>
      <c r="I69" s="200">
        <f t="shared" si="82"/>
        <v>1.4210009983289813</v>
      </c>
      <c r="J69" s="200">
        <f t="shared" ref="J69:K69" si="83">J45/J21</f>
        <v>1.4740453064354764</v>
      </c>
      <c r="K69" s="424">
        <f t="shared" si="83"/>
        <v>1.4827506330565361</v>
      </c>
      <c r="L69" s="123">
        <f t="shared" si="82"/>
        <v>1.462711406906297</v>
      </c>
      <c r="M69" s="123">
        <f t="shared" si="82"/>
        <v>1.4722508056538623</v>
      </c>
      <c r="O69" s="23">
        <f t="shared" si="58"/>
        <v>6.5217230839415205E-3</v>
      </c>
    </row>
    <row r="70" spans="1:44" ht="20.100000000000001" customHeight="1" x14ac:dyDescent="0.25">
      <c r="A70" s="24"/>
      <c r="B70" t="s">
        <v>4</v>
      </c>
      <c r="C70" s="156">
        <f t="shared" ref="C70:M70" si="84">C46/C22</f>
        <v>1.2695315889009986</v>
      </c>
      <c r="D70" s="165">
        <f t="shared" si="84"/>
        <v>1.1836627509489048</v>
      </c>
      <c r="E70" s="165">
        <f t="shared" si="84"/>
        <v>1.1466372363788226</v>
      </c>
      <c r="F70" s="165">
        <f t="shared" si="84"/>
        <v>1.0902498149712032</v>
      </c>
      <c r="G70" s="165">
        <f t="shared" si="84"/>
        <v>1.0097717505791066</v>
      </c>
      <c r="H70" s="165">
        <f t="shared" si="84"/>
        <v>1.0250552227225511</v>
      </c>
      <c r="I70" s="165">
        <f t="shared" si="84"/>
        <v>1.1716738829676636</v>
      </c>
      <c r="J70" s="165">
        <f t="shared" ref="J70:K70" si="85">J46/J22</f>
        <v>1.2882735012929194</v>
      </c>
      <c r="K70" s="423">
        <f t="shared" si="85"/>
        <v>1.281221222283442</v>
      </c>
      <c r="L70" s="116">
        <f t="shared" si="84"/>
        <v>1.1471578304178169</v>
      </c>
      <c r="M70" s="116">
        <f t="shared" si="84"/>
        <v>1.2675509579159512</v>
      </c>
      <c r="O70" s="241">
        <f t="shared" si="58"/>
        <v>0.10494905261143077</v>
      </c>
    </row>
    <row r="71" spans="1:44" ht="20.100000000000001" customHeight="1" thickBot="1" x14ac:dyDescent="0.3">
      <c r="A71" s="24"/>
      <c r="B71" t="s">
        <v>3</v>
      </c>
      <c r="C71" s="156">
        <f t="shared" ref="C71:M71" si="86">C47/C23</f>
        <v>1.1622782613695222</v>
      </c>
      <c r="D71" s="322">
        <f t="shared" si="86"/>
        <v>1.1943064846384575</v>
      </c>
      <c r="E71" s="322">
        <f t="shared" si="86"/>
        <v>1.3515997391487742</v>
      </c>
      <c r="F71" s="322">
        <f t="shared" si="86"/>
        <v>1.3573299686273701</v>
      </c>
      <c r="G71" s="322">
        <f t="shared" si="86"/>
        <v>1.3630542418162033</v>
      </c>
      <c r="H71" s="322">
        <f t="shared" si="86"/>
        <v>1.3664638131116364</v>
      </c>
      <c r="I71" s="322">
        <f t="shared" si="86"/>
        <v>1.4478064383864491</v>
      </c>
      <c r="J71" s="322">
        <f t="shared" ref="J71:K71" si="87">J47/J23</f>
        <v>1.4963861456560854</v>
      </c>
      <c r="K71" s="423">
        <f t="shared" si="87"/>
        <v>1.5108582907867425</v>
      </c>
      <c r="L71" s="116">
        <f t="shared" si="86"/>
        <v>1.5183268485388621</v>
      </c>
      <c r="M71" s="116">
        <f t="shared" si="86"/>
        <v>1.5083797235772043</v>
      </c>
      <c r="O71" s="34">
        <f t="shared" si="58"/>
        <v>-6.5513726318086893E-3</v>
      </c>
    </row>
    <row r="72" spans="1:44" ht="20.100000000000001" customHeight="1" thickBot="1" x14ac:dyDescent="0.3">
      <c r="A72" s="74" t="s">
        <v>5</v>
      </c>
      <c r="B72" s="100"/>
      <c r="C72" s="126">
        <f t="shared" ref="C72:E72" si="88">C48/C24</f>
        <v>2.1054929034593952</v>
      </c>
      <c r="D72" s="127">
        <f t="shared" si="88"/>
        <v>2.1993873370347377</v>
      </c>
      <c r="E72" s="127">
        <f t="shared" si="88"/>
        <v>2.4032794086253029</v>
      </c>
      <c r="F72" s="127">
        <f t="shared" ref="F72:H72" si="89">F48/F24</f>
        <v>2.4510560716120424</v>
      </c>
      <c r="G72" s="127">
        <f t="shared" si="89"/>
        <v>2.4529767417065393</v>
      </c>
      <c r="H72" s="127">
        <f t="shared" si="89"/>
        <v>2.5734907582817903</v>
      </c>
      <c r="I72" s="127">
        <f t="shared" ref="I72" si="90">I48/I24</f>
        <v>2.7143722533374692</v>
      </c>
      <c r="J72" s="127">
        <f t="shared" ref="J72:K72" si="91">J48/J24</f>
        <v>2.8262325484234117</v>
      </c>
      <c r="K72" s="127">
        <f t="shared" si="91"/>
        <v>2.9403904224054185</v>
      </c>
      <c r="L72" s="186">
        <f t="shared" ref="L72:M72" si="92">L48/L24</f>
        <v>2.7404687865019306</v>
      </c>
      <c r="M72" s="187">
        <f t="shared" si="92"/>
        <v>2.7631549424310657</v>
      </c>
      <c r="O72" s="128">
        <f t="shared" si="58"/>
        <v>8.278202634846599E-3</v>
      </c>
    </row>
    <row r="74" spans="1:44" ht="15.75" x14ac:dyDescent="0.25">
      <c r="A74" s="99" t="s">
        <v>38</v>
      </c>
    </row>
  </sheetData>
  <mergeCells count="56">
    <mergeCell ref="A53:B54"/>
    <mergeCell ref="C53:C54"/>
    <mergeCell ref="D53:D54"/>
    <mergeCell ref="E53:E54"/>
    <mergeCell ref="H29:H30"/>
    <mergeCell ref="H53:H54"/>
    <mergeCell ref="G29:G30"/>
    <mergeCell ref="G53:G54"/>
    <mergeCell ref="AA5:AB5"/>
    <mergeCell ref="A29:B30"/>
    <mergeCell ref="C29:C30"/>
    <mergeCell ref="D29:D30"/>
    <mergeCell ref="E29:E30"/>
    <mergeCell ref="O29:O30"/>
    <mergeCell ref="A5:B6"/>
    <mergeCell ref="C5:C6"/>
    <mergeCell ref="D5:D6"/>
    <mergeCell ref="E5:E6"/>
    <mergeCell ref="O5:O6"/>
    <mergeCell ref="P29:P30"/>
    <mergeCell ref="Q29:Q30"/>
    <mergeCell ref="AA29:AB29"/>
    <mergeCell ref="K5:K6"/>
    <mergeCell ref="H5:H6"/>
    <mergeCell ref="X5:Y5"/>
    <mergeCell ref="L29:M29"/>
    <mergeCell ref="X29:Y29"/>
    <mergeCell ref="W29:W30"/>
    <mergeCell ref="W5:W6"/>
    <mergeCell ref="S5:S6"/>
    <mergeCell ref="S29:S30"/>
    <mergeCell ref="U5:U6"/>
    <mergeCell ref="U29:U30"/>
    <mergeCell ref="V29:V30"/>
    <mergeCell ref="F5:F6"/>
    <mergeCell ref="R29:R30"/>
    <mergeCell ref="F29:F30"/>
    <mergeCell ref="F53:F54"/>
    <mergeCell ref="K29:K30"/>
    <mergeCell ref="K53:K54"/>
    <mergeCell ref="P5:P6"/>
    <mergeCell ref="Q5:Q6"/>
    <mergeCell ref="L5:M5"/>
    <mergeCell ref="L53:M53"/>
    <mergeCell ref="O53:O54"/>
    <mergeCell ref="G5:G6"/>
    <mergeCell ref="R5:R6"/>
    <mergeCell ref="J53:J54"/>
    <mergeCell ref="I29:I30"/>
    <mergeCell ref="I5:I6"/>
    <mergeCell ref="J5:J6"/>
    <mergeCell ref="V5:V6"/>
    <mergeCell ref="J29:J30"/>
    <mergeCell ref="I53:I54"/>
    <mergeCell ref="T5:T6"/>
    <mergeCell ref="T29:T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X31:Y48 X7:Y24 AA31:AB34 AA7:AB10 L55:M55 O55:O58 AA36:AB48 AB35 L72:M72 O60:O72 AA12:AB24 AB1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O55:O72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R74"/>
  <sheetViews>
    <sheetView showGridLines="0" topLeftCell="A47" workbookViewId="0">
      <selection activeCell="U48" sqref="U48:V48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3" width="11.140625" customWidth="1"/>
    <col min="14" max="14" width="2.5703125" customWidth="1"/>
    <col min="15" max="25" width="10.140625" customWidth="1"/>
    <col min="26" max="26" width="2.5703125" customWidth="1"/>
    <col min="27" max="27" width="11.140625" customWidth="1"/>
    <col min="31" max="32" width="9.28515625" customWidth="1"/>
    <col min="33" max="33" width="1.85546875" customWidth="1"/>
    <col min="37" max="37" width="11.5703125" customWidth="1"/>
  </cols>
  <sheetData>
    <row r="1" spans="1:28" x14ac:dyDescent="0.25">
      <c r="A1" s="1" t="s">
        <v>58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'6'!AA3</f>
        <v>VARIAÇÃO (JAN-MAR)</v>
      </c>
    </row>
    <row r="4" spans="1:28" ht="15.75" thickBot="1" x14ac:dyDescent="0.3"/>
    <row r="5" spans="1:28" ht="24" customHeight="1" x14ac:dyDescent="0.25">
      <c r="A5" s="480" t="s">
        <v>46</v>
      </c>
      <c r="B5" s="510"/>
      <c r="C5" s="482">
        <v>2016</v>
      </c>
      <c r="D5" s="484">
        <v>2017</v>
      </c>
      <c r="E5" s="484">
        <v>2018</v>
      </c>
      <c r="F5" s="484">
        <v>2019</v>
      </c>
      <c r="G5" s="484">
        <v>2020</v>
      </c>
      <c r="H5" s="484">
        <v>2021</v>
      </c>
      <c r="I5" s="484">
        <v>2022</v>
      </c>
      <c r="J5" s="484">
        <v>2023</v>
      </c>
      <c r="K5" s="508">
        <v>2024</v>
      </c>
      <c r="L5" s="496" t="s">
        <v>90</v>
      </c>
      <c r="M5" s="497"/>
      <c r="O5" s="501">
        <v>2016</v>
      </c>
      <c r="P5" s="484">
        <v>2017</v>
      </c>
      <c r="Q5" s="484">
        <v>2018</v>
      </c>
      <c r="R5" s="484">
        <v>2019</v>
      </c>
      <c r="S5" s="484">
        <v>2020</v>
      </c>
      <c r="T5" s="484">
        <v>2021</v>
      </c>
      <c r="U5" s="484">
        <v>2022</v>
      </c>
      <c r="V5" s="484">
        <v>2023</v>
      </c>
      <c r="W5" s="508">
        <v>2024</v>
      </c>
      <c r="X5" s="496" t="str">
        <f>L5</f>
        <v>janeiro - março</v>
      </c>
      <c r="Y5" s="497"/>
      <c r="AA5" s="494" t="s">
        <v>91</v>
      </c>
      <c r="AB5" s="495"/>
    </row>
    <row r="6" spans="1:28" ht="20.25" customHeight="1" thickBot="1" x14ac:dyDescent="0.3">
      <c r="A6" s="511"/>
      <c r="B6" s="512"/>
      <c r="C6" s="513"/>
      <c r="D6" s="498"/>
      <c r="E6" s="498"/>
      <c r="F6" s="498"/>
      <c r="G6" s="498"/>
      <c r="H6" s="485"/>
      <c r="I6" s="485"/>
      <c r="J6" s="485"/>
      <c r="K6" s="509"/>
      <c r="L6" s="166">
        <v>2024</v>
      </c>
      <c r="M6" s="168">
        <v>2025</v>
      </c>
      <c r="O6" s="514"/>
      <c r="P6" s="498"/>
      <c r="Q6" s="498"/>
      <c r="R6" s="498"/>
      <c r="S6" s="498"/>
      <c r="T6" s="498"/>
      <c r="U6" s="498"/>
      <c r="V6" s="498"/>
      <c r="W6" s="515"/>
      <c r="X6" s="166">
        <v>2024</v>
      </c>
      <c r="Y6" s="168">
        <v>2025</v>
      </c>
      <c r="AA6" s="91" t="s">
        <v>0</v>
      </c>
      <c r="AB6" s="75" t="s">
        <v>37</v>
      </c>
    </row>
    <row r="7" spans="1:28" ht="20.100000000000001" customHeight="1" thickBot="1" x14ac:dyDescent="0.3">
      <c r="A7" s="3" t="s">
        <v>2</v>
      </c>
      <c r="B7" s="4"/>
      <c r="C7" s="8">
        <f t="shared" ref="C7:K7" si="0">SUM(C8:C20)</f>
        <v>25537692</v>
      </c>
      <c r="D7" s="9">
        <f t="shared" si="0"/>
        <v>27705328</v>
      </c>
      <c r="E7" s="9">
        <f t="shared" si="0"/>
        <v>29031670</v>
      </c>
      <c r="F7" s="9">
        <f t="shared" si="0"/>
        <v>33762788</v>
      </c>
      <c r="G7" s="9">
        <f t="shared" si="0"/>
        <v>17865065</v>
      </c>
      <c r="H7" s="9">
        <f t="shared" si="0"/>
        <v>17612451</v>
      </c>
      <c r="I7" s="9">
        <f t="shared" si="0"/>
        <v>27301479.387999997</v>
      </c>
      <c r="J7" s="9">
        <f t="shared" si="0"/>
        <v>28234175.527000021</v>
      </c>
      <c r="K7" s="110">
        <f t="shared" si="0"/>
        <v>36070564.008999988</v>
      </c>
      <c r="L7" s="180">
        <f t="shared" ref="L7:M7" si="1">SUM(L8:L20)</f>
        <v>8118589.6569999987</v>
      </c>
      <c r="M7" s="179">
        <f t="shared" si="1"/>
        <v>8868580.0770000033</v>
      </c>
      <c r="O7" s="64">
        <f t="shared" ref="O7:V7" si="2">C7/C24</f>
        <v>0.34702816082287186</v>
      </c>
      <c r="P7" s="16">
        <f t="shared" si="2"/>
        <v>0.34541445085493772</v>
      </c>
      <c r="Q7" s="16">
        <f t="shared" si="2"/>
        <v>0.35678891536952334</v>
      </c>
      <c r="R7" s="16">
        <f t="shared" si="2"/>
        <v>0.37852559034829586</v>
      </c>
      <c r="S7" s="16">
        <f t="shared" si="2"/>
        <v>0.36209830593739745</v>
      </c>
      <c r="T7" s="16">
        <f t="shared" si="2"/>
        <v>0.38434749343634128</v>
      </c>
      <c r="U7" s="16">
        <f t="shared" si="2"/>
        <v>0.35440645023435358</v>
      </c>
      <c r="V7" s="16">
        <f t="shared" si="2"/>
        <v>0.34999017115600273</v>
      </c>
      <c r="W7" s="17">
        <f>K7/K24</f>
        <v>0.37547150035594301</v>
      </c>
      <c r="X7" s="7">
        <f>L7/L24</f>
        <v>0.36994552438129363</v>
      </c>
      <c r="Y7" s="17">
        <f>M7/M24</f>
        <v>0.39252488770314131</v>
      </c>
      <c r="AA7" s="102">
        <f>(M7-L7)/L7</f>
        <v>9.2379397369018262E-2</v>
      </c>
      <c r="AB7" s="101">
        <f>(Y7-X7)*100</f>
        <v>2.2579363321847676</v>
      </c>
    </row>
    <row r="8" spans="1:28" ht="20.100000000000001" customHeight="1" x14ac:dyDescent="0.25">
      <c r="A8" s="24"/>
      <c r="B8" t="s">
        <v>10</v>
      </c>
      <c r="C8" s="10">
        <v>4702002</v>
      </c>
      <c r="D8" s="35">
        <v>5732995</v>
      </c>
      <c r="E8" s="35">
        <v>5593310</v>
      </c>
      <c r="F8" s="35">
        <v>6042469</v>
      </c>
      <c r="G8" s="35">
        <v>3393434</v>
      </c>
      <c r="H8" s="35">
        <v>3466822</v>
      </c>
      <c r="I8" s="35">
        <v>5137967.7680000011</v>
      </c>
      <c r="J8" s="35">
        <v>5385680.5770000033</v>
      </c>
      <c r="K8" s="12">
        <v>7018461.8030000012</v>
      </c>
      <c r="L8" s="10">
        <v>1509982.9479999999</v>
      </c>
      <c r="M8" s="161">
        <v>1668588.6400000001</v>
      </c>
      <c r="O8" s="96">
        <f>C8/$C$7</f>
        <v>0.18412008414855971</v>
      </c>
      <c r="P8" s="18">
        <f>D8/$D$7</f>
        <v>0.2069275267197703</v>
      </c>
      <c r="Q8" s="18">
        <f t="shared" ref="Q8:Q20" si="3">E8/$E$7</f>
        <v>0.19266235803865228</v>
      </c>
      <c r="R8" s="37">
        <f>F8/$F$7</f>
        <v>0.17896830676423997</v>
      </c>
      <c r="S8" s="37">
        <f>G8/$G$7</f>
        <v>0.18994803545355138</v>
      </c>
      <c r="T8" s="37">
        <f>H8/$H$7</f>
        <v>0.1968392701277068</v>
      </c>
      <c r="U8" s="37">
        <f>I8/$I$7</f>
        <v>0.18819374931961844</v>
      </c>
      <c r="V8" s="37">
        <f>J8/$J$7</f>
        <v>0.19075041068047971</v>
      </c>
      <c r="W8" s="19">
        <f>K8/$K$7</f>
        <v>0.19457588190882794</v>
      </c>
      <c r="X8" s="37">
        <f>L8/$L$7</f>
        <v>0.18599079542073721</v>
      </c>
      <c r="Y8" s="19">
        <f>M8/$M$7</f>
        <v>0.18814608714278394</v>
      </c>
      <c r="AA8" s="103">
        <f t="shared" ref="AA8:AA24" si="4">(M8-L8)/L8</f>
        <v>0.10503806828419912</v>
      </c>
      <c r="AB8" s="104">
        <f t="shared" ref="AB8:AB24" si="5">(Y8-X8)*100</f>
        <v>0.21552917220467316</v>
      </c>
    </row>
    <row r="9" spans="1:28" ht="20.100000000000001" customHeight="1" x14ac:dyDescent="0.25">
      <c r="A9" s="24"/>
      <c r="B9" t="s">
        <v>17</v>
      </c>
      <c r="C9" s="10">
        <v>364939</v>
      </c>
      <c r="D9" s="35">
        <v>476985</v>
      </c>
      <c r="E9" s="35">
        <v>302334</v>
      </c>
      <c r="F9" s="35">
        <v>272418</v>
      </c>
      <c r="G9" s="35">
        <v>154593</v>
      </c>
      <c r="H9" s="35">
        <v>156955</v>
      </c>
      <c r="I9" s="35">
        <v>251465.49700000006</v>
      </c>
      <c r="J9" s="35">
        <v>241997.48199999999</v>
      </c>
      <c r="K9" s="12">
        <v>206478.42600000006</v>
      </c>
      <c r="L9" s="10">
        <v>51153.578000000001</v>
      </c>
      <c r="M9" s="161">
        <v>37053.40600000001</v>
      </c>
      <c r="O9" s="96">
        <f t="shared" ref="O9:O20" si="6">C9/$C$7</f>
        <v>1.4290210720686897E-2</v>
      </c>
      <c r="P9" s="18">
        <f t="shared" ref="P9:P20" si="7">D9/$D$7</f>
        <v>1.7216363581763046E-2</v>
      </c>
      <c r="Q9" s="18">
        <f t="shared" si="3"/>
        <v>1.0413937606758412E-2</v>
      </c>
      <c r="R9" s="37">
        <f t="shared" ref="R9:R20" si="8">F9/$F$7</f>
        <v>8.0685872268605307E-3</v>
      </c>
      <c r="S9" s="37">
        <f t="shared" ref="S9:S20" si="9">G9/$G$7</f>
        <v>8.6533690193682476E-3</v>
      </c>
      <c r="T9" s="37">
        <f t="shared" ref="T9:T20" si="10">H9/$H$7</f>
        <v>8.9115932813666875E-3</v>
      </c>
      <c r="U9" s="37">
        <f t="shared" ref="U9:U20" si="11">I9/$I$7</f>
        <v>9.210691238604761E-3</v>
      </c>
      <c r="V9" s="37">
        <f t="shared" ref="V9:V20" si="12">J9/$J$7</f>
        <v>8.5710837126651892E-3</v>
      </c>
      <c r="W9" s="19">
        <f t="shared" ref="W9:W20" si="13">K9/$K$7</f>
        <v>5.724291584364511E-3</v>
      </c>
      <c r="X9" s="37">
        <f t="shared" ref="X9:X20" si="14">L9/$L$7</f>
        <v>6.3007960940474972E-3</v>
      </c>
      <c r="Y9" s="19">
        <f t="shared" ref="Y9:Y20" si="15">M9/$M$7</f>
        <v>4.1780539475643049E-3</v>
      </c>
      <c r="AA9" s="103">
        <f t="shared" si="4"/>
        <v>-0.27564390510474146</v>
      </c>
      <c r="AB9" s="104">
        <f t="shared" si="5"/>
        <v>-0.21227421464831922</v>
      </c>
    </row>
    <row r="10" spans="1:28" ht="20.100000000000001" customHeight="1" x14ac:dyDescent="0.25">
      <c r="A10" s="24"/>
      <c r="B10" t="s">
        <v>14</v>
      </c>
      <c r="C10" s="10">
        <v>3467330</v>
      </c>
      <c r="D10" s="35">
        <v>4379112</v>
      </c>
      <c r="E10" s="35">
        <v>4100973</v>
      </c>
      <c r="F10" s="35">
        <v>4526694</v>
      </c>
      <c r="G10" s="35">
        <v>2630040</v>
      </c>
      <c r="H10" s="35">
        <v>2888926</v>
      </c>
      <c r="I10" s="35">
        <v>4533474.6829999983</v>
      </c>
      <c r="J10" s="35">
        <v>4759451.4250000054</v>
      </c>
      <c r="K10" s="12">
        <v>6659878.5569999982</v>
      </c>
      <c r="L10" s="10">
        <v>1490417.0369999998</v>
      </c>
      <c r="M10" s="161">
        <v>1620832.787</v>
      </c>
      <c r="O10" s="96">
        <f t="shared" si="6"/>
        <v>0.13577303696825851</v>
      </c>
      <c r="P10" s="18">
        <f t="shared" si="7"/>
        <v>0.15806028356711749</v>
      </c>
      <c r="Q10" s="18">
        <f t="shared" si="3"/>
        <v>0.14125859793804491</v>
      </c>
      <c r="R10" s="37">
        <f t="shared" si="8"/>
        <v>0.1340734657339317</v>
      </c>
      <c r="S10" s="37">
        <f t="shared" si="9"/>
        <v>0.14721692868175962</v>
      </c>
      <c r="T10" s="37">
        <f t="shared" si="10"/>
        <v>0.16402748260307437</v>
      </c>
      <c r="U10" s="37">
        <f t="shared" si="11"/>
        <v>0.16605234531695842</v>
      </c>
      <c r="V10" s="37">
        <f t="shared" si="12"/>
        <v>0.16857058285440621</v>
      </c>
      <c r="W10" s="19">
        <f t="shared" si="13"/>
        <v>0.18463472196714995</v>
      </c>
      <c r="X10" s="37">
        <f t="shared" si="14"/>
        <v>0.18358078188062313</v>
      </c>
      <c r="Y10" s="19">
        <f t="shared" si="15"/>
        <v>0.18276125072191751</v>
      </c>
      <c r="AA10" s="103">
        <f t="shared" si="4"/>
        <v>8.7502857765574676E-2</v>
      </c>
      <c r="AB10" s="104">
        <f t="shared" si="5"/>
        <v>-8.1953115870561644E-2</v>
      </c>
    </row>
    <row r="11" spans="1:28" ht="20.100000000000001" customHeight="1" x14ac:dyDescent="0.25">
      <c r="A11" s="24"/>
      <c r="B11" t="s">
        <v>8</v>
      </c>
      <c r="C11" s="10">
        <v>39672</v>
      </c>
      <c r="D11" s="35">
        <v>46278</v>
      </c>
      <c r="E11" s="35">
        <v>123104</v>
      </c>
      <c r="F11" s="35">
        <v>114133</v>
      </c>
      <c r="G11" s="35">
        <v>23134</v>
      </c>
      <c r="H11" s="35"/>
      <c r="I11" s="35"/>
      <c r="J11" s="35"/>
      <c r="K11" s="12"/>
      <c r="L11" s="10"/>
      <c r="M11" s="161"/>
      <c r="O11" s="96">
        <f t="shared" si="6"/>
        <v>1.5534684966832554E-3</v>
      </c>
      <c r="P11" s="18">
        <f t="shared" si="7"/>
        <v>1.6703646316694031E-3</v>
      </c>
      <c r="Q11" s="18">
        <f t="shared" si="3"/>
        <v>4.2403347792255835E-3</v>
      </c>
      <c r="R11" s="37">
        <f t="shared" si="8"/>
        <v>3.3804376581696985E-3</v>
      </c>
      <c r="S11" s="37">
        <f t="shared" si="9"/>
        <v>1.2949295174688701E-3</v>
      </c>
      <c r="T11" s="37">
        <f t="shared" si="10"/>
        <v>0</v>
      </c>
      <c r="U11" s="37">
        <f t="shared" si="11"/>
        <v>0</v>
      </c>
      <c r="V11" s="37">
        <f t="shared" si="12"/>
        <v>0</v>
      </c>
      <c r="W11" s="19">
        <f t="shared" si="13"/>
        <v>0</v>
      </c>
      <c r="X11" s="37">
        <f t="shared" si="14"/>
        <v>0</v>
      </c>
      <c r="Y11" s="19">
        <f t="shared" si="15"/>
        <v>0</v>
      </c>
      <c r="AA11" s="103"/>
      <c r="AB11" s="104">
        <f t="shared" si="5"/>
        <v>0</v>
      </c>
    </row>
    <row r="12" spans="1:28" ht="20.100000000000001" customHeight="1" x14ac:dyDescent="0.25">
      <c r="A12" s="24"/>
      <c r="B12" t="s">
        <v>15</v>
      </c>
      <c r="C12" s="10">
        <v>21660</v>
      </c>
      <c r="D12" s="35">
        <v>12633</v>
      </c>
      <c r="E12" s="35">
        <v>10045</v>
      </c>
      <c r="F12" s="35">
        <v>19629</v>
      </c>
      <c r="G12" s="35">
        <v>44990</v>
      </c>
      <c r="H12" s="35">
        <v>21465</v>
      </c>
      <c r="I12" s="35">
        <v>26222.371000000003</v>
      </c>
      <c r="J12" s="35">
        <v>23925.955999999998</v>
      </c>
      <c r="K12" s="12">
        <v>13067.101000000001</v>
      </c>
      <c r="L12" s="10">
        <v>6548.3469999999998</v>
      </c>
      <c r="M12" s="161">
        <v>658.57799999999997</v>
      </c>
      <c r="O12" s="96">
        <f t="shared" si="6"/>
        <v>8.4815808726959347E-4</v>
      </c>
      <c r="P12" s="18">
        <f t="shared" si="7"/>
        <v>4.5597727628418622E-4</v>
      </c>
      <c r="Q12" s="18">
        <f t="shared" si="3"/>
        <v>3.4600145289609587E-4</v>
      </c>
      <c r="R12" s="37">
        <f t="shared" si="8"/>
        <v>5.8137971307345828E-4</v>
      </c>
      <c r="S12" s="37">
        <f t="shared" si="9"/>
        <v>2.518322771285747E-3</v>
      </c>
      <c r="T12" s="37">
        <f t="shared" si="10"/>
        <v>1.2187400833648878E-3</v>
      </c>
      <c r="U12" s="37">
        <f t="shared" si="11"/>
        <v>9.6047436211554524E-4</v>
      </c>
      <c r="V12" s="37">
        <f t="shared" si="12"/>
        <v>8.4741118001196384E-4</v>
      </c>
      <c r="W12" s="19">
        <f t="shared" si="13"/>
        <v>3.6226494813720183E-4</v>
      </c>
      <c r="X12" s="37">
        <f t="shared" si="14"/>
        <v>8.0658676896594884E-4</v>
      </c>
      <c r="Y12" s="19">
        <f t="shared" si="15"/>
        <v>7.425968918158304E-5</v>
      </c>
      <c r="AA12" s="103">
        <f t="shared" si="4"/>
        <v>-0.89942835955394551</v>
      </c>
      <c r="AB12" s="104">
        <f t="shared" si="5"/>
        <v>-7.3232707978436576E-2</v>
      </c>
    </row>
    <row r="13" spans="1:28" ht="20.100000000000001" customHeight="1" x14ac:dyDescent="0.25">
      <c r="A13" s="24"/>
      <c r="B13" t="s">
        <v>13</v>
      </c>
      <c r="C13" s="10">
        <v>20984</v>
      </c>
      <c r="D13" s="35">
        <v>45120</v>
      </c>
      <c r="E13" s="35">
        <v>98963</v>
      </c>
      <c r="F13" s="35">
        <v>77778</v>
      </c>
      <c r="G13" s="35">
        <v>28035</v>
      </c>
      <c r="H13" s="35">
        <v>27309</v>
      </c>
      <c r="I13" s="35">
        <v>46681.825999999986</v>
      </c>
      <c r="J13" s="35">
        <v>48288.969999999987</v>
      </c>
      <c r="K13" s="12">
        <v>90917.998999999996</v>
      </c>
      <c r="L13" s="10">
        <v>14811.018999999998</v>
      </c>
      <c r="M13" s="161">
        <v>30676.679999999997</v>
      </c>
      <c r="O13" s="96">
        <f t="shared" si="6"/>
        <v>8.2168741012304477E-4</v>
      </c>
      <c r="P13" s="18">
        <f t="shared" si="7"/>
        <v>1.6285676170301972E-3</v>
      </c>
      <c r="Q13" s="18">
        <f t="shared" si="3"/>
        <v>3.4087946025840058E-3</v>
      </c>
      <c r="R13" s="37">
        <f t="shared" si="8"/>
        <v>2.3036604678499891E-3</v>
      </c>
      <c r="S13" s="37">
        <f t="shared" si="9"/>
        <v>1.5692638118025319E-3</v>
      </c>
      <c r="T13" s="37">
        <f t="shared" si="10"/>
        <v>1.550550800680723E-3</v>
      </c>
      <c r="U13" s="37">
        <f t="shared" si="11"/>
        <v>1.7098643387258481E-3</v>
      </c>
      <c r="V13" s="37">
        <f t="shared" si="12"/>
        <v>1.7103021107813753E-3</v>
      </c>
      <c r="W13" s="19">
        <f t="shared" si="13"/>
        <v>2.5205593951155019E-3</v>
      </c>
      <c r="X13" s="37">
        <f t="shared" si="14"/>
        <v>1.8243339823474959E-3</v>
      </c>
      <c r="Y13" s="19">
        <f t="shared" si="15"/>
        <v>3.4590294876580821E-3</v>
      </c>
      <c r="AA13" s="103">
        <f t="shared" si="4"/>
        <v>1.0712065793717502</v>
      </c>
      <c r="AB13" s="104">
        <f t="shared" si="5"/>
        <v>0.16346955053105861</v>
      </c>
    </row>
    <row r="14" spans="1:28" ht="20.100000000000001" customHeight="1" x14ac:dyDescent="0.25">
      <c r="A14" s="24"/>
      <c r="B14" t="s">
        <v>16</v>
      </c>
      <c r="C14" s="10">
        <v>2635220</v>
      </c>
      <c r="D14" s="35">
        <v>1598559</v>
      </c>
      <c r="E14" s="35">
        <v>1978945</v>
      </c>
      <c r="F14" s="35">
        <v>2189491</v>
      </c>
      <c r="G14" s="35">
        <v>1189901</v>
      </c>
      <c r="H14" s="35">
        <v>1053028</v>
      </c>
      <c r="I14" s="35">
        <v>1691174.969</v>
      </c>
      <c r="J14" s="35">
        <v>1618566.263</v>
      </c>
      <c r="K14" s="12">
        <v>1628002.4219999998</v>
      </c>
      <c r="L14" s="10">
        <v>396836.728</v>
      </c>
      <c r="M14" s="161">
        <v>359254.85500000004</v>
      </c>
      <c r="O14" s="96">
        <f t="shared" si="6"/>
        <v>0.10318943465995283</v>
      </c>
      <c r="P14" s="18">
        <f t="shared" si="7"/>
        <v>5.7698613060996787E-2</v>
      </c>
      <c r="Q14" s="18">
        <f t="shared" si="3"/>
        <v>6.8165041831902889E-2</v>
      </c>
      <c r="R14" s="37">
        <f t="shared" si="8"/>
        <v>6.4849235791783547E-2</v>
      </c>
      <c r="S14" s="37">
        <f t="shared" si="9"/>
        <v>6.6604907398881558E-2</v>
      </c>
      <c r="T14" s="37">
        <f t="shared" si="10"/>
        <v>5.9788839157025903E-2</v>
      </c>
      <c r="U14" s="37">
        <f t="shared" si="11"/>
        <v>6.1944444290565941E-2</v>
      </c>
      <c r="V14" s="37">
        <f t="shared" si="12"/>
        <v>5.7326492904040481E-2</v>
      </c>
      <c r="W14" s="19">
        <f t="shared" si="13"/>
        <v>4.5133822182369977E-2</v>
      </c>
      <c r="X14" s="37">
        <f t="shared" si="14"/>
        <v>4.8880008076013545E-2</v>
      </c>
      <c r="Y14" s="19">
        <f t="shared" si="15"/>
        <v>4.0508723141791381E-2</v>
      </c>
      <c r="AA14" s="103">
        <f t="shared" si="4"/>
        <v>-9.4703615739922045E-2</v>
      </c>
      <c r="AB14" s="104">
        <f t="shared" si="5"/>
        <v>-0.83712849342221651</v>
      </c>
    </row>
    <row r="15" spans="1:28" ht="20.100000000000001" customHeight="1" x14ac:dyDescent="0.25">
      <c r="A15" s="24"/>
      <c r="B15" t="s">
        <v>83</v>
      </c>
      <c r="C15" s="10">
        <v>116567</v>
      </c>
      <c r="D15" s="35">
        <v>165876</v>
      </c>
      <c r="E15" s="35">
        <v>524149</v>
      </c>
      <c r="F15" s="35">
        <v>593143</v>
      </c>
      <c r="G15" s="35">
        <v>450570</v>
      </c>
      <c r="H15" s="35">
        <v>395064</v>
      </c>
      <c r="I15" s="35">
        <v>513246.56299999991</v>
      </c>
      <c r="J15" s="35">
        <v>567795.85000000009</v>
      </c>
      <c r="K15" s="12">
        <v>762334.48299999977</v>
      </c>
      <c r="L15" s="10">
        <v>182148.883</v>
      </c>
      <c r="M15" s="161">
        <v>234279.97300000003</v>
      </c>
      <c r="O15" s="96">
        <f t="shared" si="6"/>
        <v>4.5645080221031718E-3</v>
      </c>
      <c r="P15" s="18">
        <f t="shared" si="7"/>
        <v>5.9871516410128769E-3</v>
      </c>
      <c r="Q15" s="18">
        <f t="shared" si="3"/>
        <v>1.805438681274622E-2</v>
      </c>
      <c r="R15" s="37">
        <f t="shared" si="8"/>
        <v>1.7567950845765463E-2</v>
      </c>
      <c r="S15" s="37">
        <f t="shared" si="9"/>
        <v>2.5220731074865946E-2</v>
      </c>
      <c r="T15" s="37">
        <f t="shared" si="10"/>
        <v>2.2430949559490612E-2</v>
      </c>
      <c r="U15" s="37">
        <f t="shared" si="11"/>
        <v>1.8799221672419358E-2</v>
      </c>
      <c r="V15" s="37">
        <f t="shared" si="12"/>
        <v>2.0110233056283983E-2</v>
      </c>
      <c r="W15" s="19">
        <f t="shared" si="13"/>
        <v>2.1134531825168834E-2</v>
      </c>
      <c r="X15" s="37">
        <f t="shared" si="14"/>
        <v>2.243602530680287E-2</v>
      </c>
      <c r="Y15" s="19">
        <f t="shared" si="15"/>
        <v>2.6416852637728055E-2</v>
      </c>
      <c r="AA15" s="103">
        <f t="shared" si="4"/>
        <v>0.2862004374739977</v>
      </c>
      <c r="AB15" s="104">
        <f t="shared" si="5"/>
        <v>0.39808273309251857</v>
      </c>
    </row>
    <row r="16" spans="1:28" ht="20.100000000000001" customHeight="1" x14ac:dyDescent="0.25">
      <c r="A16" s="24"/>
      <c r="B16" t="s">
        <v>9</v>
      </c>
      <c r="C16" s="10">
        <v>911333</v>
      </c>
      <c r="D16" s="35">
        <v>970213</v>
      </c>
      <c r="E16" s="35">
        <v>1020274</v>
      </c>
      <c r="F16" s="35">
        <v>871643</v>
      </c>
      <c r="G16" s="35">
        <v>283746</v>
      </c>
      <c r="H16" s="35">
        <v>664508</v>
      </c>
      <c r="I16" s="35">
        <v>1205120.2949999992</v>
      </c>
      <c r="J16" s="35">
        <v>993038.31500000029</v>
      </c>
      <c r="K16" s="12">
        <v>971745.54799999995</v>
      </c>
      <c r="L16" s="10">
        <v>275023.82400000002</v>
      </c>
      <c r="M16" s="161">
        <v>192003.18499999997</v>
      </c>
      <c r="O16" s="96">
        <f t="shared" si="6"/>
        <v>3.5685801207094206E-2</v>
      </c>
      <c r="P16" s="18">
        <f t="shared" si="7"/>
        <v>3.5019004286828873E-2</v>
      </c>
      <c r="Q16" s="18">
        <f t="shared" si="3"/>
        <v>3.5143482961882661E-2</v>
      </c>
      <c r="R16" s="37">
        <f t="shared" si="8"/>
        <v>2.581667722464152E-2</v>
      </c>
      <c r="S16" s="37">
        <f t="shared" si="9"/>
        <v>1.5882729785757846E-2</v>
      </c>
      <c r="T16" s="37">
        <f t="shared" si="10"/>
        <v>3.7729444925070341E-2</v>
      </c>
      <c r="U16" s="37">
        <f t="shared" si="11"/>
        <v>4.4141208535743083E-2</v>
      </c>
      <c r="V16" s="37">
        <f t="shared" si="12"/>
        <v>3.5171500370193884E-2</v>
      </c>
      <c r="W16" s="19">
        <f t="shared" si="13"/>
        <v>2.6940126241373413E-2</v>
      </c>
      <c r="X16" s="37">
        <f t="shared" si="14"/>
        <v>3.3875812871373465E-2</v>
      </c>
      <c r="Y16" s="19">
        <f t="shared" si="15"/>
        <v>2.164982255704561E-2</v>
      </c>
      <c r="AA16" s="103">
        <f t="shared" si="4"/>
        <v>-0.30186708115875827</v>
      </c>
      <c r="AB16" s="104">
        <f t="shared" si="5"/>
        <v>-1.2225990314327855</v>
      </c>
    </row>
    <row r="17" spans="1:28" ht="20.25" customHeight="1" x14ac:dyDescent="0.25">
      <c r="A17" s="24"/>
      <c r="B17" t="s">
        <v>12</v>
      </c>
      <c r="C17" s="10">
        <v>1445066</v>
      </c>
      <c r="D17" s="35">
        <v>1634472</v>
      </c>
      <c r="E17" s="35">
        <v>1559489</v>
      </c>
      <c r="F17" s="35">
        <v>3756785</v>
      </c>
      <c r="G17" s="35">
        <v>2133360</v>
      </c>
      <c r="H17" s="35">
        <v>1951781</v>
      </c>
      <c r="I17" s="35">
        <v>3071327.0619999981</v>
      </c>
      <c r="J17" s="35">
        <v>2820481.595999998</v>
      </c>
      <c r="K17" s="12">
        <v>2962255.4299999969</v>
      </c>
      <c r="L17" s="10">
        <v>799361.27899999986</v>
      </c>
      <c r="M17" s="161">
        <v>607866.924</v>
      </c>
      <c r="O17" s="96">
        <f t="shared" si="6"/>
        <v>5.6585614706293738E-2</v>
      </c>
      <c r="P17" s="18">
        <f t="shared" si="7"/>
        <v>5.8994861926918891E-2</v>
      </c>
      <c r="Q17" s="18">
        <f t="shared" si="3"/>
        <v>5.3716820286259799E-2</v>
      </c>
      <c r="R17" s="37">
        <f t="shared" si="8"/>
        <v>0.11126998753775903</v>
      </c>
      <c r="S17" s="37">
        <f t="shared" si="9"/>
        <v>0.11941518264836988</v>
      </c>
      <c r="T17" s="37">
        <f t="shared" si="10"/>
        <v>0.11081825011181011</v>
      </c>
      <c r="U17" s="37">
        <f t="shared" si="11"/>
        <v>0.11249672658214849</v>
      </c>
      <c r="V17" s="37">
        <f t="shared" si="12"/>
        <v>9.9896014080623804E-2</v>
      </c>
      <c r="W17" s="19">
        <f t="shared" si="13"/>
        <v>8.2123901064061061E-2</v>
      </c>
      <c r="X17" s="37">
        <f t="shared" si="14"/>
        <v>9.8460608649037426E-2</v>
      </c>
      <c r="Y17" s="19">
        <f t="shared" si="15"/>
        <v>6.8541628842756608E-2</v>
      </c>
      <c r="AA17" s="103">
        <f t="shared" si="4"/>
        <v>-0.23955920812121287</v>
      </c>
      <c r="AB17" s="104">
        <f t="shared" si="5"/>
        <v>-2.9918979806280817</v>
      </c>
    </row>
    <row r="18" spans="1:28" ht="20.100000000000001" customHeight="1" x14ac:dyDescent="0.25">
      <c r="A18" s="24"/>
      <c r="B18" t="s">
        <v>11</v>
      </c>
      <c r="C18" s="10">
        <v>1651293</v>
      </c>
      <c r="D18" s="35">
        <v>1613259</v>
      </c>
      <c r="E18" s="35">
        <v>1717556</v>
      </c>
      <c r="F18" s="35">
        <v>2470653</v>
      </c>
      <c r="G18" s="35">
        <v>1398091</v>
      </c>
      <c r="H18" s="35">
        <v>1289594</v>
      </c>
      <c r="I18" s="35">
        <v>2096765.0149999999</v>
      </c>
      <c r="J18" s="35">
        <v>2366722.205000001</v>
      </c>
      <c r="K18" s="12">
        <v>3236348.8369999994</v>
      </c>
      <c r="L18" s="10">
        <v>648102.71499999997</v>
      </c>
      <c r="M18" s="161">
        <v>857623.71799999999</v>
      </c>
      <c r="O18" s="96">
        <f t="shared" si="6"/>
        <v>6.4661011652893299E-2</v>
      </c>
      <c r="P18" s="18">
        <f t="shared" si="7"/>
        <v>5.8229196925587742E-2</v>
      </c>
      <c r="Q18" s="18">
        <f t="shared" si="3"/>
        <v>5.9161460570473556E-2</v>
      </c>
      <c r="R18" s="37">
        <f t="shared" si="8"/>
        <v>7.3176806370374395E-2</v>
      </c>
      <c r="S18" s="37">
        <f t="shared" si="9"/>
        <v>7.8258377453426564E-2</v>
      </c>
      <c r="T18" s="37">
        <f t="shared" si="10"/>
        <v>7.3220586958623754E-2</v>
      </c>
      <c r="U18" s="37">
        <f t="shared" si="11"/>
        <v>7.6800417486592512E-2</v>
      </c>
      <c r="V18" s="37">
        <f t="shared" si="12"/>
        <v>8.3824732290720919E-2</v>
      </c>
      <c r="W18" s="19">
        <f t="shared" si="13"/>
        <v>8.9722712297830881E-2</v>
      </c>
      <c r="X18" s="37">
        <f t="shared" si="14"/>
        <v>7.9829470681671136E-2</v>
      </c>
      <c r="Y18" s="19">
        <f t="shared" si="15"/>
        <v>9.6703611012565888E-2</v>
      </c>
      <c r="AA18" s="103">
        <f t="shared" si="4"/>
        <v>0.32328363722407805</v>
      </c>
      <c r="AB18" s="104">
        <f t="shared" si="5"/>
        <v>1.6874140330894751</v>
      </c>
    </row>
    <row r="19" spans="1:28" ht="20.100000000000001" customHeight="1" x14ac:dyDescent="0.25">
      <c r="A19" s="24"/>
      <c r="B19" t="s">
        <v>6</v>
      </c>
      <c r="C19" s="10">
        <v>9967668</v>
      </c>
      <c r="D19" s="35">
        <v>10737419</v>
      </c>
      <c r="E19" s="35">
        <v>11617205</v>
      </c>
      <c r="F19" s="35">
        <v>12516191</v>
      </c>
      <c r="G19" s="35">
        <v>6007548</v>
      </c>
      <c r="H19" s="35">
        <v>5589725</v>
      </c>
      <c r="I19" s="35">
        <v>8553863.8859999999</v>
      </c>
      <c r="J19" s="35">
        <v>9225047.0360000115</v>
      </c>
      <c r="K19" s="12">
        <v>12249536.908999991</v>
      </c>
      <c r="L19" s="10">
        <v>2704000.6709999996</v>
      </c>
      <c r="M19" s="161">
        <v>3198855.9280000012</v>
      </c>
      <c r="O19" s="96">
        <f t="shared" si="6"/>
        <v>0.39031201410056948</v>
      </c>
      <c r="P19" s="18">
        <f t="shared" si="7"/>
        <v>0.38755790943893537</v>
      </c>
      <c r="Q19" s="18">
        <f t="shared" si="3"/>
        <v>0.40015627760993427</v>
      </c>
      <c r="R19" s="37">
        <f t="shared" si="8"/>
        <v>0.3707096404479393</v>
      </c>
      <c r="S19" s="37">
        <f t="shared" si="9"/>
        <v>0.33627350362285274</v>
      </c>
      <c r="T19" s="37">
        <f t="shared" si="10"/>
        <v>0.31737348765370588</v>
      </c>
      <c r="U19" s="37">
        <f t="shared" si="11"/>
        <v>0.31331136911795843</v>
      </c>
      <c r="V19" s="37">
        <f t="shared" si="12"/>
        <v>0.32673335997285291</v>
      </c>
      <c r="W19" s="19">
        <f t="shared" si="13"/>
        <v>0.33959926176767297</v>
      </c>
      <c r="X19" s="37">
        <f t="shared" si="14"/>
        <v>0.33306285761943394</v>
      </c>
      <c r="Y19" s="19">
        <f t="shared" si="15"/>
        <v>0.36069538756220898</v>
      </c>
      <c r="AA19" s="103">
        <f t="shared" si="4"/>
        <v>0.1830085555478036</v>
      </c>
      <c r="AB19" s="104">
        <f t="shared" si="5"/>
        <v>2.7632529942775044</v>
      </c>
    </row>
    <row r="20" spans="1:28" ht="20.100000000000001" customHeight="1" thickBot="1" x14ac:dyDescent="0.3">
      <c r="A20" s="24"/>
      <c r="B20" t="s">
        <v>7</v>
      </c>
      <c r="C20" s="32">
        <v>193958</v>
      </c>
      <c r="D20" s="44">
        <v>292407</v>
      </c>
      <c r="E20" s="44">
        <v>385323</v>
      </c>
      <c r="F20" s="35">
        <v>311761</v>
      </c>
      <c r="G20" s="35">
        <v>127623</v>
      </c>
      <c r="H20" s="35">
        <v>107274</v>
      </c>
      <c r="I20" s="35">
        <v>174169.45300000004</v>
      </c>
      <c r="J20" s="35">
        <v>183179.85200000004</v>
      </c>
      <c r="K20" s="12">
        <v>271536.49400000006</v>
      </c>
      <c r="L20" s="10">
        <v>40202.628000000004</v>
      </c>
      <c r="M20" s="161">
        <v>60885.402999999998</v>
      </c>
      <c r="O20" s="96">
        <f t="shared" si="6"/>
        <v>7.5949698195122723E-3</v>
      </c>
      <c r="P20" s="18">
        <f t="shared" si="7"/>
        <v>1.0554179326084859E-2</v>
      </c>
      <c r="Q20" s="18">
        <f t="shared" si="3"/>
        <v>1.3272505508639358E-2</v>
      </c>
      <c r="R20" s="37">
        <f t="shared" si="8"/>
        <v>9.2338642176114129E-3</v>
      </c>
      <c r="S20" s="37">
        <f t="shared" si="9"/>
        <v>7.1437187606090431E-3</v>
      </c>
      <c r="T20" s="37">
        <f t="shared" si="10"/>
        <v>6.0908047380798958E-3</v>
      </c>
      <c r="U20" s="37">
        <f t="shared" si="11"/>
        <v>6.3794877385492128E-3</v>
      </c>
      <c r="V20" s="37">
        <f t="shared" si="12"/>
        <v>6.4878767869395457E-3</v>
      </c>
      <c r="W20" s="19">
        <f t="shared" si="13"/>
        <v>7.5279248179276831E-3</v>
      </c>
      <c r="X20" s="37">
        <f t="shared" si="14"/>
        <v>4.9519226489463664E-3</v>
      </c>
      <c r="Y20" s="19">
        <f t="shared" si="15"/>
        <v>6.8652932567978631E-3</v>
      </c>
      <c r="AA20" s="105">
        <f t="shared" si="4"/>
        <v>0.51446325847156038</v>
      </c>
      <c r="AB20" s="106">
        <f t="shared" si="5"/>
        <v>0.19133706078514967</v>
      </c>
    </row>
    <row r="21" spans="1:28" ht="20.100000000000001" customHeight="1" thickBot="1" x14ac:dyDescent="0.3">
      <c r="A21" s="5" t="s">
        <v>45</v>
      </c>
      <c r="B21" s="6"/>
      <c r="C21" s="13">
        <f t="shared" ref="C21:J21" si="16">C22+C23</f>
        <v>48051990</v>
      </c>
      <c r="D21" s="36">
        <f t="shared" si="16"/>
        <v>52503615</v>
      </c>
      <c r="E21" s="36">
        <f t="shared" si="16"/>
        <v>52337646</v>
      </c>
      <c r="F21" s="36">
        <f t="shared" si="16"/>
        <v>55432735</v>
      </c>
      <c r="G21" s="36">
        <f t="shared" si="16"/>
        <v>31472545</v>
      </c>
      <c r="H21" s="36">
        <f t="shared" si="16"/>
        <v>28211839</v>
      </c>
      <c r="I21" s="36">
        <f t="shared" si="16"/>
        <v>49732895.606999993</v>
      </c>
      <c r="J21" s="36">
        <f t="shared" si="16"/>
        <v>52437162.853000008</v>
      </c>
      <c r="K21" s="15">
        <f t="shared" ref="K21:M21" si="17">K22+K23</f>
        <v>59996817.869000003</v>
      </c>
      <c r="L21" s="13">
        <f t="shared" si="17"/>
        <v>13826775.598000007</v>
      </c>
      <c r="M21" s="160">
        <f t="shared" si="17"/>
        <v>13725095.776000002</v>
      </c>
      <c r="O21" s="20">
        <f t="shared" ref="O21:V21" si="18">C21/C24</f>
        <v>0.65297183917712809</v>
      </c>
      <c r="P21" s="21">
        <f t="shared" si="18"/>
        <v>0.65458554914506228</v>
      </c>
      <c r="Q21" s="21">
        <f t="shared" si="18"/>
        <v>0.64321108463047671</v>
      </c>
      <c r="R21" s="21">
        <f t="shared" si="18"/>
        <v>0.6214744096517042</v>
      </c>
      <c r="S21" s="21">
        <f t="shared" si="18"/>
        <v>0.63790169406260255</v>
      </c>
      <c r="T21" s="21">
        <f t="shared" si="18"/>
        <v>0.61565250656365866</v>
      </c>
      <c r="U21" s="21">
        <f t="shared" si="18"/>
        <v>0.64559354976564642</v>
      </c>
      <c r="V21" s="21">
        <f t="shared" si="18"/>
        <v>0.65000982884399727</v>
      </c>
      <c r="W21" s="22">
        <f>K21/K24</f>
        <v>0.62452849964405699</v>
      </c>
      <c r="X21" s="27">
        <f>L21/L24</f>
        <v>0.63005447561870631</v>
      </c>
      <c r="Y21" s="22">
        <f>M21/M24</f>
        <v>0.60747511229685858</v>
      </c>
      <c r="AA21" s="64">
        <f t="shared" si="4"/>
        <v>-7.3538346868601799E-3</v>
      </c>
      <c r="AB21" s="101">
        <f t="shared" si="5"/>
        <v>-2.2579363321847734</v>
      </c>
    </row>
    <row r="22" spans="1:28" ht="20.100000000000001" customHeight="1" x14ac:dyDescent="0.25">
      <c r="A22" s="24"/>
      <c r="B22" t="s">
        <v>4</v>
      </c>
      <c r="C22" s="10">
        <v>360548</v>
      </c>
      <c r="D22" s="35">
        <v>232948</v>
      </c>
      <c r="E22" s="35">
        <v>124838</v>
      </c>
      <c r="F22" s="35">
        <v>118506</v>
      </c>
      <c r="G22" s="35">
        <v>127810</v>
      </c>
      <c r="H22" s="35">
        <v>234106</v>
      </c>
      <c r="I22" s="35">
        <v>374700.44799999992</v>
      </c>
      <c r="J22" s="35">
        <v>408637.98300000012</v>
      </c>
      <c r="K22" s="12">
        <v>454273.35700000002</v>
      </c>
      <c r="L22" s="10">
        <v>110150.47100000002</v>
      </c>
      <c r="M22" s="161">
        <v>86018.67</v>
      </c>
      <c r="O22" s="96">
        <f>C22/C24</f>
        <v>4.8994368531175333E-3</v>
      </c>
      <c r="P22" s="37">
        <f>D22/D24</f>
        <v>2.9042646778177838E-3</v>
      </c>
      <c r="Q22" s="37">
        <f>E22/E24</f>
        <v>1.5342146909530369E-3</v>
      </c>
      <c r="R22" s="37">
        <f>F22/F21</f>
        <v>2.1378342598466411E-3</v>
      </c>
      <c r="S22" s="37">
        <f>G22/G21</f>
        <v>4.0609998333468109E-3</v>
      </c>
      <c r="T22" s="37">
        <f>H22/H21</f>
        <v>8.2981474550453804E-3</v>
      </c>
      <c r="U22" s="37">
        <f>I22/I21</f>
        <v>7.5342576261990292E-3</v>
      </c>
      <c r="V22" s="37">
        <f>J22/J21</f>
        <v>7.7929079448016197E-3</v>
      </c>
      <c r="W22" s="19">
        <f>K22/K24</f>
        <v>4.7286950900452445E-3</v>
      </c>
      <c r="X22" s="37">
        <f>L22/L24</f>
        <v>5.0193045192038202E-3</v>
      </c>
      <c r="Y22" s="19">
        <f>M22/M24</f>
        <v>3.8072012079689264E-3</v>
      </c>
      <c r="AA22" s="107">
        <f t="shared" si="4"/>
        <v>-0.21908032513088407</v>
      </c>
      <c r="AB22" s="108">
        <f t="shared" si="5"/>
        <v>-0.12121033112348938</v>
      </c>
    </row>
    <row r="23" spans="1:28" ht="20.100000000000001" customHeight="1" thickBot="1" x14ac:dyDescent="0.3">
      <c r="A23" s="24"/>
      <c r="B23" t="s">
        <v>3</v>
      </c>
      <c r="C23" s="32">
        <v>47691442</v>
      </c>
      <c r="D23" s="35">
        <v>52270667</v>
      </c>
      <c r="E23" s="35">
        <v>52212808</v>
      </c>
      <c r="F23" s="35">
        <v>55314229</v>
      </c>
      <c r="G23" s="35">
        <v>31344735</v>
      </c>
      <c r="H23" s="35">
        <v>27977733</v>
      </c>
      <c r="I23" s="35">
        <v>49358195.158999994</v>
      </c>
      <c r="J23" s="35">
        <v>52028524.870000005</v>
      </c>
      <c r="K23" s="43">
        <v>59542544.512000002</v>
      </c>
      <c r="L23" s="10">
        <v>13716625.127000006</v>
      </c>
      <c r="M23" s="161">
        <v>13639077.106000002</v>
      </c>
      <c r="O23" s="96">
        <f>C23/C24</f>
        <v>0.64807240232401053</v>
      </c>
      <c r="P23" s="37">
        <f>D23/D24</f>
        <v>0.65168128446724449</v>
      </c>
      <c r="Q23" s="37">
        <f>E23/E24</f>
        <v>0.64167686993952366</v>
      </c>
      <c r="R23" s="37">
        <f>F23/F21</f>
        <v>0.99786216574015341</v>
      </c>
      <c r="S23" s="37">
        <f>G23/G21</f>
        <v>0.99593900016665315</v>
      </c>
      <c r="T23" s="37">
        <f>H23/H21</f>
        <v>0.99170185254495458</v>
      </c>
      <c r="U23" s="37">
        <f>I23/I21</f>
        <v>0.99246574237380103</v>
      </c>
      <c r="V23" s="37">
        <f>J23/J21</f>
        <v>0.9922070920551983</v>
      </c>
      <c r="W23" s="94">
        <f>K23/K24</f>
        <v>0.61979980455401174</v>
      </c>
      <c r="X23" s="178">
        <f>L23/L24</f>
        <v>0.62503517109950246</v>
      </c>
      <c r="Y23" s="94">
        <f>M23/M24</f>
        <v>0.60366791108888973</v>
      </c>
      <c r="AA23" s="109">
        <f t="shared" si="4"/>
        <v>-5.6535787981372172E-3</v>
      </c>
      <c r="AB23" s="106">
        <f t="shared" si="5"/>
        <v>-2.1367260010612732</v>
      </c>
    </row>
    <row r="24" spans="1:28" ht="20.100000000000001" customHeight="1" thickBot="1" x14ac:dyDescent="0.3">
      <c r="A24" s="74" t="s">
        <v>5</v>
      </c>
      <c r="B24" s="100"/>
      <c r="C24" s="83">
        <f t="shared" ref="C24:J24" si="19">C7+C21</f>
        <v>73589682</v>
      </c>
      <c r="D24" s="84">
        <f t="shared" si="19"/>
        <v>80208943</v>
      </c>
      <c r="E24" s="84">
        <f t="shared" si="19"/>
        <v>81369316</v>
      </c>
      <c r="F24" s="84">
        <f t="shared" si="19"/>
        <v>89195523</v>
      </c>
      <c r="G24" s="84">
        <f t="shared" si="19"/>
        <v>49337610</v>
      </c>
      <c r="H24" s="84">
        <f t="shared" si="19"/>
        <v>45824290</v>
      </c>
      <c r="I24" s="84">
        <f t="shared" si="19"/>
        <v>77034374.99499999</v>
      </c>
      <c r="J24" s="84">
        <f t="shared" si="19"/>
        <v>80671338.380000025</v>
      </c>
      <c r="K24" s="167">
        <f t="shared" ref="K24:M24" si="20">K7+K21</f>
        <v>96067381.877999991</v>
      </c>
      <c r="L24" s="170">
        <f t="shared" si="20"/>
        <v>21945365.255000006</v>
      </c>
      <c r="M24" s="169">
        <f t="shared" si="20"/>
        <v>22593675.853000008</v>
      </c>
      <c r="O24" s="89">
        <f t="shared" ref="O24:U24" si="21">O7+O21</f>
        <v>1</v>
      </c>
      <c r="P24" s="85">
        <f t="shared" si="21"/>
        <v>1</v>
      </c>
      <c r="Q24" s="85">
        <f t="shared" si="21"/>
        <v>1</v>
      </c>
      <c r="R24" s="85">
        <f t="shared" si="21"/>
        <v>1</v>
      </c>
      <c r="S24" s="85">
        <f t="shared" si="21"/>
        <v>1</v>
      </c>
      <c r="T24" s="85">
        <f t="shared" si="21"/>
        <v>1</v>
      </c>
      <c r="U24" s="85">
        <f t="shared" si="21"/>
        <v>1</v>
      </c>
      <c r="V24" s="88"/>
      <c r="W24" s="174">
        <f t="shared" ref="W24:Y24" si="22">W7+W21</f>
        <v>1</v>
      </c>
      <c r="X24" s="181">
        <f t="shared" si="22"/>
        <v>1</v>
      </c>
      <c r="Y24" s="85">
        <f t="shared" si="22"/>
        <v>0.99999999999999989</v>
      </c>
      <c r="AA24" s="93">
        <f t="shared" si="4"/>
        <v>2.9542028144293058E-2</v>
      </c>
      <c r="AB24" s="86">
        <f t="shared" si="5"/>
        <v>-1.1102230246251565E-14</v>
      </c>
    </row>
    <row r="27" spans="1:28" x14ac:dyDescent="0.25">
      <c r="A27" s="1" t="s">
        <v>22</v>
      </c>
      <c r="O27" s="1" t="s">
        <v>24</v>
      </c>
      <c r="AA27" s="1" t="str">
        <f>AA3</f>
        <v>VARIAÇÃO (JAN-MAR)</v>
      </c>
    </row>
    <row r="28" spans="1:28" ht="15" customHeight="1" thickBot="1" x14ac:dyDescent="0.3"/>
    <row r="29" spans="1:28" ht="24" customHeight="1" x14ac:dyDescent="0.25">
      <c r="A29" s="480" t="s">
        <v>36</v>
      </c>
      <c r="B29" s="510"/>
      <c r="C29" s="482">
        <v>2016</v>
      </c>
      <c r="D29" s="484">
        <v>2017</v>
      </c>
      <c r="E29" s="484">
        <v>2018</v>
      </c>
      <c r="F29" s="484">
        <v>2019</v>
      </c>
      <c r="G29" s="484">
        <v>2020</v>
      </c>
      <c r="H29" s="484">
        <v>2021</v>
      </c>
      <c r="I29" s="484">
        <v>2022</v>
      </c>
      <c r="J29" s="484">
        <v>2023</v>
      </c>
      <c r="K29" s="508">
        <v>2024</v>
      </c>
      <c r="L29" s="496" t="str">
        <f>L5</f>
        <v>janeiro - março</v>
      </c>
      <c r="M29" s="497"/>
      <c r="O29" s="501">
        <v>2016</v>
      </c>
      <c r="P29" s="484">
        <v>2017</v>
      </c>
      <c r="Q29" s="484">
        <v>2018</v>
      </c>
      <c r="R29" s="484">
        <v>2019</v>
      </c>
      <c r="S29" s="484">
        <v>2020</v>
      </c>
      <c r="T29" s="484">
        <v>2021</v>
      </c>
      <c r="U29" s="484">
        <v>2022</v>
      </c>
      <c r="V29" s="484">
        <v>2023</v>
      </c>
      <c r="W29" s="508">
        <v>2024</v>
      </c>
      <c r="X29" s="496" t="str">
        <f>L5</f>
        <v>janeiro - março</v>
      </c>
      <c r="Y29" s="497"/>
      <c r="AA29" s="494" t="s">
        <v>91</v>
      </c>
      <c r="AB29" s="495"/>
    </row>
    <row r="30" spans="1:28" ht="20.25" customHeight="1" thickBot="1" x14ac:dyDescent="0.3">
      <c r="A30" s="511"/>
      <c r="B30" s="512"/>
      <c r="C30" s="513"/>
      <c r="D30" s="498"/>
      <c r="E30" s="498"/>
      <c r="F30" s="498"/>
      <c r="G30" s="498"/>
      <c r="H30" s="485"/>
      <c r="I30" s="485"/>
      <c r="J30" s="485"/>
      <c r="K30" s="509"/>
      <c r="L30" s="166">
        <v>2024</v>
      </c>
      <c r="M30" s="168">
        <v>2025</v>
      </c>
      <c r="O30" s="514"/>
      <c r="P30" s="498"/>
      <c r="Q30" s="498"/>
      <c r="R30" s="498"/>
      <c r="S30" s="498"/>
      <c r="T30" s="498"/>
      <c r="U30" s="498"/>
      <c r="V30" s="498"/>
      <c r="W30" s="515"/>
      <c r="X30" s="166">
        <v>2024</v>
      </c>
      <c r="Y30" s="168">
        <v>2025</v>
      </c>
      <c r="AA30" s="91" t="s">
        <v>1</v>
      </c>
      <c r="AB30" s="75" t="s">
        <v>37</v>
      </c>
    </row>
    <row r="31" spans="1:28" ht="20.100000000000001" customHeight="1" thickBot="1" x14ac:dyDescent="0.3">
      <c r="A31" s="3" t="s">
        <v>2</v>
      </c>
      <c r="B31" s="4"/>
      <c r="C31" s="8">
        <f t="shared" ref="C31:K31" si="23">SUM(C32:C44)</f>
        <v>251533440</v>
      </c>
      <c r="D31" s="9">
        <f t="shared" si="23"/>
        <v>288451381</v>
      </c>
      <c r="E31" s="9">
        <f t="shared" si="23"/>
        <v>313935902</v>
      </c>
      <c r="F31" s="9">
        <f t="shared" si="23"/>
        <v>351270523</v>
      </c>
      <c r="G31" s="9">
        <f t="shared" si="23"/>
        <v>187039707</v>
      </c>
      <c r="H31" s="9">
        <f t="shared" si="23"/>
        <v>187635137</v>
      </c>
      <c r="I31" s="9">
        <f t="shared" si="23"/>
        <v>310192923.54500008</v>
      </c>
      <c r="J31" s="9">
        <f t="shared" si="23"/>
        <v>342401188.91099995</v>
      </c>
      <c r="K31" s="110">
        <f t="shared" si="23"/>
        <v>490919302.92600012</v>
      </c>
      <c r="L31" s="180">
        <f t="shared" ref="L31:M31" si="24">SUM(L32:L44)</f>
        <v>104091021.627</v>
      </c>
      <c r="M31" s="179">
        <f t="shared" si="24"/>
        <v>118841937.39799997</v>
      </c>
      <c r="O31" s="64">
        <f t="shared" ref="O31:V31" si="25">C31/C48</f>
        <v>0.54553688503952369</v>
      </c>
      <c r="P31" s="16">
        <f t="shared" si="25"/>
        <v>0.55703591779368744</v>
      </c>
      <c r="Q31" s="16">
        <f t="shared" si="25"/>
        <v>0.58498826793826098</v>
      </c>
      <c r="R31" s="16">
        <f t="shared" si="25"/>
        <v>0.59688823410284986</v>
      </c>
      <c r="S31" s="16">
        <f t="shared" si="25"/>
        <v>0.58181254132927762</v>
      </c>
      <c r="T31" s="16">
        <f t="shared" si="25"/>
        <v>0.60589354401210749</v>
      </c>
      <c r="U31" s="16">
        <f t="shared" si="25"/>
        <v>0.57551893661802256</v>
      </c>
      <c r="V31" s="16">
        <f t="shared" si="25"/>
        <v>0.58679566228878155</v>
      </c>
      <c r="W31" s="17">
        <f>K31/K48</f>
        <v>0.63230838130722633</v>
      </c>
      <c r="X31" s="7">
        <f>L31/L48</f>
        <v>0.62001454302893677</v>
      </c>
      <c r="Y31" s="17">
        <f>M31/M48</f>
        <v>0.64340381162514826</v>
      </c>
      <c r="AA31" s="102">
        <f>(M31-L31)/L31</f>
        <v>0.14171170135939709</v>
      </c>
      <c r="AB31" s="101">
        <f>(Y31-X31)*100</f>
        <v>2.3389268596211488</v>
      </c>
    </row>
    <row r="32" spans="1:28" ht="20.100000000000001" customHeight="1" x14ac:dyDescent="0.25">
      <c r="A32" s="24"/>
      <c r="B32" t="s">
        <v>10</v>
      </c>
      <c r="C32" s="10">
        <v>39218341</v>
      </c>
      <c r="D32" s="35">
        <v>48114799</v>
      </c>
      <c r="E32" s="35">
        <v>49046966</v>
      </c>
      <c r="F32" s="35">
        <v>53546141</v>
      </c>
      <c r="G32" s="35">
        <v>29556331</v>
      </c>
      <c r="H32" s="35">
        <v>30198890</v>
      </c>
      <c r="I32" s="35">
        <v>49107448.027000017</v>
      </c>
      <c r="J32" s="35">
        <v>56915431.422000006</v>
      </c>
      <c r="K32" s="12">
        <v>83879702.148999974</v>
      </c>
      <c r="L32" s="10">
        <v>17222886.861000001</v>
      </c>
      <c r="M32" s="161">
        <v>19243647.770000003</v>
      </c>
      <c r="O32" s="96">
        <f>C32/$C$31</f>
        <v>0.15591700650219709</v>
      </c>
      <c r="P32" s="18">
        <f>D32/$D$31</f>
        <v>0.16680384345256438</v>
      </c>
      <c r="Q32" s="18">
        <f>E32/$E$31</f>
        <v>0.15623242097362919</v>
      </c>
      <c r="R32" s="18">
        <f>F32/$F$31</f>
        <v>0.15243562295718163</v>
      </c>
      <c r="S32" s="18">
        <f>G32/$G$31</f>
        <v>0.15802169215331374</v>
      </c>
      <c r="T32" s="18">
        <f>H32/$H$31</f>
        <v>0.16094474885053112</v>
      </c>
      <c r="U32" s="37">
        <f>I32/$I$31</f>
        <v>0.15831259935198341</v>
      </c>
      <c r="V32" s="37">
        <f>J32/$J$31</f>
        <v>0.16622439776864789</v>
      </c>
      <c r="W32" s="19">
        <f>K32/$K$31</f>
        <v>0.1708625056074517</v>
      </c>
      <c r="X32" s="37">
        <f>L32/$L$31</f>
        <v>0.16545986956220424</v>
      </c>
      <c r="Y32" s="19">
        <f>M32/$M$31</f>
        <v>0.16192640570603709</v>
      </c>
      <c r="AA32" s="103">
        <f t="shared" ref="AA32:AA48" si="26">(M32-L32)/L32</f>
        <v>0.11732997640342577</v>
      </c>
      <c r="AB32" s="104">
        <f t="shared" ref="AB32:AB48" si="27">(Y32-X32)*100</f>
        <v>-0.35334638561671516</v>
      </c>
    </row>
    <row r="33" spans="1:28" ht="20.100000000000001" customHeight="1" x14ac:dyDescent="0.25">
      <c r="A33" s="24"/>
      <c r="B33" t="s">
        <v>17</v>
      </c>
      <c r="C33" s="10">
        <v>1924359</v>
      </c>
      <c r="D33" s="35">
        <v>2915898</v>
      </c>
      <c r="E33" s="35">
        <v>1715135</v>
      </c>
      <c r="F33" s="35">
        <v>1891261</v>
      </c>
      <c r="G33" s="35">
        <v>999405</v>
      </c>
      <c r="H33" s="35">
        <v>873317</v>
      </c>
      <c r="I33" s="35">
        <v>1442125.8470000003</v>
      </c>
      <c r="J33" s="35">
        <v>1621309.7000000007</v>
      </c>
      <c r="K33" s="12">
        <v>1936770.4439999994</v>
      </c>
      <c r="L33" s="10">
        <v>426838.12799999991</v>
      </c>
      <c r="M33" s="161">
        <v>403232.58200000005</v>
      </c>
      <c r="O33" s="96">
        <f t="shared" ref="O33:O44" si="28">C33/$C$31</f>
        <v>7.6505096101735018E-3</v>
      </c>
      <c r="P33" s="18">
        <f t="shared" ref="P33:P44" si="29">D33/$D$31</f>
        <v>1.010880235653994E-2</v>
      </c>
      <c r="Q33" s="18">
        <f t="shared" ref="Q33:Q44" si="30">E33/$E$31</f>
        <v>5.4633286255995018E-3</v>
      </c>
      <c r="R33" s="18">
        <f t="shared" ref="R33:R44" si="31">F33/$F$31</f>
        <v>5.3840583714449622E-3</v>
      </c>
      <c r="S33" s="18">
        <f t="shared" ref="S33:S44" si="32">G33/$G$31</f>
        <v>5.3432771898001318E-3</v>
      </c>
      <c r="T33" s="18">
        <f t="shared" ref="T33:T44" si="33">H33/$H$31</f>
        <v>4.6543361438748012E-3</v>
      </c>
      <c r="U33" s="37">
        <f t="shared" ref="U33:U44" si="34">I33/$I$31</f>
        <v>4.6491255523138627E-3</v>
      </c>
      <c r="V33" s="37">
        <f t="shared" ref="V33:V44" si="35">J33/$J$31</f>
        <v>4.735117027941823E-3</v>
      </c>
      <c r="W33" s="19">
        <f t="shared" ref="W33:W44" si="36">K33/$K$31</f>
        <v>3.9451910577896817E-3</v>
      </c>
      <c r="X33" s="37">
        <f t="shared" ref="X33:X44" si="37">L33/$L$31</f>
        <v>4.1006238706113637E-3</v>
      </c>
      <c r="Y33" s="19">
        <f t="shared" ref="Y33:Y44" si="38">M33/$M$31</f>
        <v>3.3930158900858359E-3</v>
      </c>
      <c r="AA33" s="103">
        <f t="shared" si="26"/>
        <v>-5.5303274125501414E-2</v>
      </c>
      <c r="AB33" s="104">
        <f t="shared" si="27"/>
        <v>-7.0760798052552781E-2</v>
      </c>
    </row>
    <row r="34" spans="1:28" ht="20.100000000000001" customHeight="1" x14ac:dyDescent="0.25">
      <c r="A34" s="24"/>
      <c r="B34" t="s">
        <v>14</v>
      </c>
      <c r="C34" s="10">
        <v>45568148</v>
      </c>
      <c r="D34" s="35">
        <v>61332118</v>
      </c>
      <c r="E34" s="35">
        <v>64429780</v>
      </c>
      <c r="F34" s="35">
        <v>74767147</v>
      </c>
      <c r="G34" s="35">
        <v>44240397</v>
      </c>
      <c r="H34" s="35">
        <v>46476357</v>
      </c>
      <c r="I34" s="35">
        <v>76607549.680999979</v>
      </c>
      <c r="J34" s="35">
        <v>81467125.677000001</v>
      </c>
      <c r="K34" s="12">
        <v>118020338.741</v>
      </c>
      <c r="L34" s="10">
        <v>25799750.816</v>
      </c>
      <c r="M34" s="161">
        <v>27888078.583999991</v>
      </c>
      <c r="O34" s="96">
        <f t="shared" si="28"/>
        <v>0.181161391503253</v>
      </c>
      <c r="P34" s="18">
        <f t="shared" si="29"/>
        <v>0.21262549614903734</v>
      </c>
      <c r="Q34" s="18">
        <f t="shared" si="30"/>
        <v>0.20523227700156449</v>
      </c>
      <c r="R34" s="18">
        <f t="shared" si="31"/>
        <v>0.21284776861279647</v>
      </c>
      <c r="S34" s="18">
        <f t="shared" si="32"/>
        <v>0.23652943917411076</v>
      </c>
      <c r="T34" s="18">
        <f t="shared" si="33"/>
        <v>0.24769538234195443</v>
      </c>
      <c r="U34" s="37">
        <f t="shared" si="34"/>
        <v>0.24696743176955946</v>
      </c>
      <c r="V34" s="37">
        <f t="shared" si="35"/>
        <v>0.23792886331996843</v>
      </c>
      <c r="W34" s="19">
        <f t="shared" si="36"/>
        <v>0.24040680013511317</v>
      </c>
      <c r="X34" s="37">
        <f t="shared" si="37"/>
        <v>0.24785760013434091</v>
      </c>
      <c r="Y34" s="19">
        <f t="shared" si="38"/>
        <v>0.23466529740762479</v>
      </c>
      <c r="AA34" s="103">
        <f t="shared" si="26"/>
        <v>8.0943718522463098E-2</v>
      </c>
      <c r="AB34" s="104">
        <f t="shared" si="27"/>
        <v>-1.3192302726716121</v>
      </c>
    </row>
    <row r="35" spans="1:28" ht="20.100000000000001" customHeight="1" x14ac:dyDescent="0.25">
      <c r="A35" s="24"/>
      <c r="B35" t="s">
        <v>8</v>
      </c>
      <c r="C35" s="10">
        <v>253854</v>
      </c>
      <c r="D35" s="35">
        <v>145443</v>
      </c>
      <c r="E35" s="35">
        <v>425755</v>
      </c>
      <c r="F35" s="35">
        <v>319658</v>
      </c>
      <c r="G35" s="35">
        <v>70775</v>
      </c>
      <c r="H35" s="35"/>
      <c r="I35" s="35"/>
      <c r="J35" s="35"/>
      <c r="K35" s="12"/>
      <c r="L35" s="10"/>
      <c r="M35" s="161"/>
      <c r="O35" s="96">
        <f t="shared" si="28"/>
        <v>1.0092256520643935E-3</v>
      </c>
      <c r="P35" s="18">
        <f t="shared" si="29"/>
        <v>5.0422015486901062E-4</v>
      </c>
      <c r="Q35" s="18">
        <f t="shared" si="30"/>
        <v>1.3561844863477896E-3</v>
      </c>
      <c r="R35" s="18">
        <f t="shared" si="31"/>
        <v>9.1000519277844444E-4</v>
      </c>
      <c r="S35" s="18">
        <f t="shared" si="32"/>
        <v>3.7839558848325183E-4</v>
      </c>
      <c r="T35" s="18">
        <f t="shared" si="33"/>
        <v>0</v>
      </c>
      <c r="U35" s="37">
        <f t="shared" si="34"/>
        <v>0</v>
      </c>
      <c r="V35" s="37">
        <f t="shared" si="35"/>
        <v>0</v>
      </c>
      <c r="W35" s="19">
        <f t="shared" si="36"/>
        <v>0</v>
      </c>
      <c r="X35" s="37">
        <f t="shared" si="37"/>
        <v>0</v>
      </c>
      <c r="Y35" s="19">
        <f t="shared" si="38"/>
        <v>0</v>
      </c>
      <c r="AA35" s="103"/>
      <c r="AB35" s="104">
        <f t="shared" si="27"/>
        <v>0</v>
      </c>
    </row>
    <row r="36" spans="1:28" ht="20.100000000000001" customHeight="1" x14ac:dyDescent="0.25">
      <c r="A36" s="24"/>
      <c r="B36" t="s">
        <v>15</v>
      </c>
      <c r="C36" s="10">
        <v>297926</v>
      </c>
      <c r="D36" s="35">
        <v>132592</v>
      </c>
      <c r="E36" s="35">
        <v>130092</v>
      </c>
      <c r="F36" s="35">
        <v>197628</v>
      </c>
      <c r="G36" s="35">
        <v>411712</v>
      </c>
      <c r="H36" s="35">
        <v>184114</v>
      </c>
      <c r="I36" s="35">
        <v>250033.88899999994</v>
      </c>
      <c r="J36" s="35">
        <v>245538.96800000008</v>
      </c>
      <c r="K36" s="12">
        <v>154064.68300000002</v>
      </c>
      <c r="L36" s="10">
        <v>73342.09</v>
      </c>
      <c r="M36" s="161">
        <v>14223.468000000001</v>
      </c>
      <c r="O36" s="96">
        <f t="shared" si="28"/>
        <v>1.1844389358329453E-3</v>
      </c>
      <c r="P36" s="18">
        <f t="shared" si="29"/>
        <v>4.5966845275738165E-4</v>
      </c>
      <c r="Q36" s="18">
        <f t="shared" si="30"/>
        <v>4.1439032353808326E-4</v>
      </c>
      <c r="R36" s="18">
        <f t="shared" si="31"/>
        <v>5.6260912049258395E-4</v>
      </c>
      <c r="S36" s="18">
        <f t="shared" si="32"/>
        <v>2.2012010529935231E-3</v>
      </c>
      <c r="T36" s="18">
        <f t="shared" si="33"/>
        <v>9.8123412780624355E-4</v>
      </c>
      <c r="U36" s="37">
        <f t="shared" si="34"/>
        <v>8.0605929414030361E-4</v>
      </c>
      <c r="V36" s="37">
        <f t="shared" si="35"/>
        <v>7.1710898195456567E-4</v>
      </c>
      <c r="W36" s="19">
        <f t="shared" si="36"/>
        <v>3.13828937020273E-4</v>
      </c>
      <c r="X36" s="37">
        <f t="shared" si="37"/>
        <v>7.0459573605506729E-4</v>
      </c>
      <c r="Y36" s="19">
        <f t="shared" si="38"/>
        <v>1.1968391218973321E-4</v>
      </c>
      <c r="AA36" s="103">
        <f t="shared" si="26"/>
        <v>-0.80606677557184425</v>
      </c>
      <c r="AB36" s="104">
        <f t="shared" si="27"/>
        <v>-5.8491182386533405E-2</v>
      </c>
    </row>
    <row r="37" spans="1:28" ht="20.100000000000001" customHeight="1" x14ac:dyDescent="0.25">
      <c r="A37" s="24"/>
      <c r="B37" t="s">
        <v>13</v>
      </c>
      <c r="C37" s="10">
        <v>450437</v>
      </c>
      <c r="D37" s="35">
        <v>664202</v>
      </c>
      <c r="E37" s="35">
        <v>1193621</v>
      </c>
      <c r="F37" s="35">
        <v>878489</v>
      </c>
      <c r="G37" s="35">
        <v>374089</v>
      </c>
      <c r="H37" s="35">
        <v>524405</v>
      </c>
      <c r="I37" s="35">
        <v>988216.68099999998</v>
      </c>
      <c r="J37" s="35">
        <v>901061.20999999961</v>
      </c>
      <c r="K37" s="12">
        <v>1701105.2610000002</v>
      </c>
      <c r="L37" s="10">
        <v>303705.26199999993</v>
      </c>
      <c r="M37" s="161">
        <v>509377.283</v>
      </c>
      <c r="O37" s="96">
        <f t="shared" si="28"/>
        <v>1.7907638841181514E-3</v>
      </c>
      <c r="P37" s="18">
        <f t="shared" si="29"/>
        <v>2.3026480154033305E-3</v>
      </c>
      <c r="Q37" s="18">
        <f t="shared" si="30"/>
        <v>3.8021169047431852E-3</v>
      </c>
      <c r="R37" s="18">
        <f t="shared" si="31"/>
        <v>2.5008901757464005E-3</v>
      </c>
      <c r="S37" s="18">
        <f t="shared" si="32"/>
        <v>2.0000512511495756E-3</v>
      </c>
      <c r="T37" s="18">
        <f t="shared" si="33"/>
        <v>2.7948123596914579E-3</v>
      </c>
      <c r="U37" s="37">
        <f t="shared" si="34"/>
        <v>3.1858131052968338E-3</v>
      </c>
      <c r="V37" s="37">
        <f t="shared" si="35"/>
        <v>2.6315948635161185E-3</v>
      </c>
      <c r="W37" s="19">
        <f t="shared" si="36"/>
        <v>3.4651423377752583E-3</v>
      </c>
      <c r="X37" s="37">
        <f t="shared" si="37"/>
        <v>2.9176893189529645E-3</v>
      </c>
      <c r="Y37" s="19">
        <f t="shared" si="38"/>
        <v>4.2861745117306754E-3</v>
      </c>
      <c r="AA37" s="103">
        <f t="shared" si="26"/>
        <v>0.67720927732888647</v>
      </c>
      <c r="AB37" s="104">
        <f t="shared" si="27"/>
        <v>0.13684851927777109</v>
      </c>
    </row>
    <row r="38" spans="1:28" ht="20.100000000000001" customHeight="1" x14ac:dyDescent="0.25">
      <c r="A38" s="24"/>
      <c r="B38" t="s">
        <v>16</v>
      </c>
      <c r="C38" s="10">
        <v>22521987</v>
      </c>
      <c r="D38" s="35">
        <v>17563156</v>
      </c>
      <c r="E38" s="35">
        <v>16636857</v>
      </c>
      <c r="F38" s="35">
        <v>17822821</v>
      </c>
      <c r="G38" s="35">
        <v>9399875</v>
      </c>
      <c r="H38" s="35">
        <v>8088937</v>
      </c>
      <c r="I38" s="35">
        <v>17252190.217</v>
      </c>
      <c r="J38" s="35">
        <v>19637497.963999998</v>
      </c>
      <c r="K38" s="12">
        <v>24388755.538000003</v>
      </c>
      <c r="L38" s="10">
        <v>4879561.3610000014</v>
      </c>
      <c r="M38" s="161">
        <v>5366903.1240000008</v>
      </c>
      <c r="O38" s="96">
        <f t="shared" si="28"/>
        <v>8.9538738865098805E-2</v>
      </c>
      <c r="P38" s="18">
        <f t="shared" si="29"/>
        <v>6.0887751478645197E-2</v>
      </c>
      <c r="Q38" s="18">
        <f t="shared" si="30"/>
        <v>5.2994438973086935E-2</v>
      </c>
      <c r="R38" s="18">
        <f t="shared" si="31"/>
        <v>5.0738162848921999E-2</v>
      </c>
      <c r="S38" s="18">
        <f t="shared" si="32"/>
        <v>5.0256040018283391E-2</v>
      </c>
      <c r="T38" s="18">
        <f t="shared" si="33"/>
        <v>4.3109926687132163E-2</v>
      </c>
      <c r="U38" s="37">
        <f t="shared" si="34"/>
        <v>5.5617613773504423E-2</v>
      </c>
      <c r="V38" s="37">
        <f t="shared" si="35"/>
        <v>5.735230659232423E-2</v>
      </c>
      <c r="W38" s="19">
        <f t="shared" si="36"/>
        <v>4.9679764866928239E-2</v>
      </c>
      <c r="X38" s="37">
        <f t="shared" si="37"/>
        <v>4.6877831389583555E-2</v>
      </c>
      <c r="Y38" s="19">
        <f t="shared" si="38"/>
        <v>4.5160010359190948E-2</v>
      </c>
      <c r="AA38" s="103">
        <f t="shared" si="26"/>
        <v>9.987409255575487E-2</v>
      </c>
      <c r="AB38" s="104">
        <f t="shared" si="27"/>
        <v>-0.17178210303926064</v>
      </c>
    </row>
    <row r="39" spans="1:28" ht="20.100000000000001" customHeight="1" x14ac:dyDescent="0.25">
      <c r="A39" s="24"/>
      <c r="B39" t="s">
        <v>83</v>
      </c>
      <c r="C39" s="10">
        <v>1028353</v>
      </c>
      <c r="D39" s="35">
        <v>1315033</v>
      </c>
      <c r="E39" s="35">
        <v>2781088</v>
      </c>
      <c r="F39" s="35">
        <v>4402111</v>
      </c>
      <c r="G39" s="35">
        <v>3599184</v>
      </c>
      <c r="H39" s="35">
        <v>2897116</v>
      </c>
      <c r="I39" s="35">
        <v>3700905.867000001</v>
      </c>
      <c r="J39" s="35">
        <v>4721904.8690000018</v>
      </c>
      <c r="K39" s="12">
        <v>8930244.9890000001</v>
      </c>
      <c r="L39" s="10">
        <v>1833328.4370000002</v>
      </c>
      <c r="M39" s="161">
        <v>2114191.0950000002</v>
      </c>
      <c r="O39" s="96">
        <f t="shared" si="28"/>
        <v>4.0883351334915947E-3</v>
      </c>
      <c r="P39" s="18">
        <f t="shared" si="29"/>
        <v>4.5589415985496703E-3</v>
      </c>
      <c r="Q39" s="18">
        <f t="shared" si="30"/>
        <v>8.8587765282098895E-3</v>
      </c>
      <c r="R39" s="18">
        <f t="shared" si="31"/>
        <v>1.2531968132150958E-2</v>
      </c>
      <c r="S39" s="18">
        <f t="shared" si="32"/>
        <v>1.924288728702938E-2</v>
      </c>
      <c r="T39" s="18">
        <f t="shared" si="33"/>
        <v>1.5440157138585403E-2</v>
      </c>
      <c r="U39" s="37">
        <f t="shared" si="34"/>
        <v>1.1930980967278919E-2</v>
      </c>
      <c r="V39" s="37">
        <f t="shared" si="35"/>
        <v>1.3790562129815977E-2</v>
      </c>
      <c r="W39" s="19">
        <f t="shared" si="36"/>
        <v>1.8190861381439959E-2</v>
      </c>
      <c r="X39" s="37">
        <f t="shared" si="37"/>
        <v>1.7612743235142347E-2</v>
      </c>
      <c r="Y39" s="19">
        <f t="shared" si="38"/>
        <v>1.7789941339643463E-2</v>
      </c>
      <c r="AA39" s="103">
        <f t="shared" si="26"/>
        <v>0.15319822260521671</v>
      </c>
      <c r="AB39" s="104">
        <f t="shared" si="27"/>
        <v>1.7719810450111603E-2</v>
      </c>
    </row>
    <row r="40" spans="1:28" ht="20.100000000000001" customHeight="1" x14ac:dyDescent="0.25">
      <c r="A40" s="24"/>
      <c r="B40" t="s">
        <v>9</v>
      </c>
      <c r="C40" s="10">
        <v>7851825</v>
      </c>
      <c r="D40" s="35">
        <v>8951873</v>
      </c>
      <c r="E40" s="35">
        <v>10247540</v>
      </c>
      <c r="F40" s="35">
        <v>8485256</v>
      </c>
      <c r="G40" s="35">
        <v>3393417</v>
      </c>
      <c r="H40" s="35">
        <v>7405766</v>
      </c>
      <c r="I40" s="35">
        <v>13695972.564999999</v>
      </c>
      <c r="J40" s="35">
        <v>11984552.797000002</v>
      </c>
      <c r="K40" s="12">
        <v>13059868.481000006</v>
      </c>
      <c r="L40" s="10">
        <v>3430376.3919999986</v>
      </c>
      <c r="M40" s="161">
        <v>2817452.0290000015</v>
      </c>
      <c r="O40" s="96">
        <f t="shared" si="28"/>
        <v>3.121582959307518E-2</v>
      </c>
      <c r="P40" s="18">
        <f t="shared" si="29"/>
        <v>3.1034252527984949E-2</v>
      </c>
      <c r="Q40" s="18">
        <f t="shared" si="30"/>
        <v>3.2642141069930894E-2</v>
      </c>
      <c r="R40" s="18">
        <f t="shared" si="31"/>
        <v>2.415590106318144E-2</v>
      </c>
      <c r="S40" s="18">
        <f t="shared" si="32"/>
        <v>1.814276259532421E-2</v>
      </c>
      <c r="T40" s="18">
        <f t="shared" si="33"/>
        <v>3.9468972168043348E-2</v>
      </c>
      <c r="U40" s="37">
        <f t="shared" si="34"/>
        <v>4.4153078698499409E-2</v>
      </c>
      <c r="V40" s="37">
        <f t="shared" si="35"/>
        <v>3.5001492941997746E-2</v>
      </c>
      <c r="W40" s="19">
        <f t="shared" si="36"/>
        <v>2.6602882394641991E-2</v>
      </c>
      <c r="X40" s="37">
        <f t="shared" si="37"/>
        <v>3.2955545429195779E-2</v>
      </c>
      <c r="Y40" s="19">
        <f t="shared" si="38"/>
        <v>2.3707557203181521E-2</v>
      </c>
      <c r="AA40" s="103">
        <f t="shared" si="26"/>
        <v>-0.17867554255253204</v>
      </c>
      <c r="AB40" s="104">
        <f t="shared" si="27"/>
        <v>-0.92479882260142576</v>
      </c>
    </row>
    <row r="41" spans="1:28" ht="20.100000000000001" customHeight="1" x14ac:dyDescent="0.25">
      <c r="A41" s="24"/>
      <c r="B41" t="s">
        <v>12</v>
      </c>
      <c r="C41" s="10">
        <v>9409422</v>
      </c>
      <c r="D41" s="35">
        <v>10124791</v>
      </c>
      <c r="E41" s="35">
        <v>9134337</v>
      </c>
      <c r="F41" s="35">
        <v>17452801</v>
      </c>
      <c r="G41" s="35">
        <v>10781989</v>
      </c>
      <c r="H41" s="35">
        <v>10162431</v>
      </c>
      <c r="I41" s="35">
        <v>17413350.716000009</v>
      </c>
      <c r="J41" s="35">
        <v>17643399.101000015</v>
      </c>
      <c r="K41" s="12">
        <v>21180178.367000028</v>
      </c>
      <c r="L41" s="10">
        <v>5152661.1670000004</v>
      </c>
      <c r="M41" s="161">
        <v>4588122.5839999989</v>
      </c>
      <c r="O41" s="96">
        <f t="shared" si="28"/>
        <v>3.7408234865312542E-2</v>
      </c>
      <c r="P41" s="18">
        <f t="shared" si="29"/>
        <v>3.5100511444595923E-2</v>
      </c>
      <c r="Q41" s="18">
        <f t="shared" si="30"/>
        <v>2.9096184736462541E-2</v>
      </c>
      <c r="R41" s="18">
        <f t="shared" si="31"/>
        <v>4.968478667366006E-2</v>
      </c>
      <c r="S41" s="18">
        <f t="shared" si="32"/>
        <v>5.7645454930059313E-2</v>
      </c>
      <c r="T41" s="18">
        <f t="shared" si="33"/>
        <v>5.4160596796963459E-2</v>
      </c>
      <c r="U41" s="37">
        <f t="shared" si="34"/>
        <v>5.613716301775605E-2</v>
      </c>
      <c r="V41" s="37">
        <f t="shared" si="35"/>
        <v>5.1528439948221233E-2</v>
      </c>
      <c r="W41" s="19">
        <f t="shared" si="36"/>
        <v>4.3143910293934142E-2</v>
      </c>
      <c r="X41" s="37">
        <f t="shared" si="37"/>
        <v>4.9501494811570373E-2</v>
      </c>
      <c r="Y41" s="19">
        <f t="shared" si="38"/>
        <v>3.8606931900095509E-2</v>
      </c>
      <c r="AA41" s="103">
        <f t="shared" si="26"/>
        <v>-0.10956252792548535</v>
      </c>
      <c r="AB41" s="104">
        <f t="shared" si="27"/>
        <v>-1.0894562911474863</v>
      </c>
    </row>
    <row r="42" spans="1:28" ht="20.100000000000001" customHeight="1" x14ac:dyDescent="0.25">
      <c r="A42" s="24"/>
      <c r="B42" t="s">
        <v>11</v>
      </c>
      <c r="C42" s="10">
        <v>15620227</v>
      </c>
      <c r="D42" s="35">
        <v>15852269</v>
      </c>
      <c r="E42" s="35">
        <v>16954742</v>
      </c>
      <c r="F42" s="35">
        <v>23629836</v>
      </c>
      <c r="G42" s="35">
        <v>12564521</v>
      </c>
      <c r="H42" s="35">
        <v>12331357</v>
      </c>
      <c r="I42" s="35">
        <v>21081075.829000007</v>
      </c>
      <c r="J42" s="35">
        <v>23006404.598000009</v>
      </c>
      <c r="K42" s="12">
        <v>33852618.033</v>
      </c>
      <c r="L42" s="10">
        <v>6965321.4030000027</v>
      </c>
      <c r="M42" s="161">
        <v>9036684.6679999977</v>
      </c>
      <c r="O42" s="96">
        <f t="shared" si="28"/>
        <v>6.2100001494831067E-2</v>
      </c>
      <c r="P42" s="18">
        <f t="shared" si="29"/>
        <v>5.4956467689783739E-2</v>
      </c>
      <c r="Q42" s="18">
        <f t="shared" si="30"/>
        <v>5.4007018286172319E-2</v>
      </c>
      <c r="R42" s="18">
        <f t="shared" si="31"/>
        <v>6.7269623987208288E-2</v>
      </c>
      <c r="S42" s="18">
        <f t="shared" si="32"/>
        <v>6.7175687994421418E-2</v>
      </c>
      <c r="T42" s="18">
        <f t="shared" si="33"/>
        <v>6.5719871006889294E-2</v>
      </c>
      <c r="U42" s="37">
        <f t="shared" si="34"/>
        <v>6.7961175864612366E-2</v>
      </c>
      <c r="V42" s="37">
        <f t="shared" si="35"/>
        <v>6.7191368906081822E-2</v>
      </c>
      <c r="W42" s="19">
        <f t="shared" si="36"/>
        <v>6.8957602260147535E-2</v>
      </c>
      <c r="X42" s="37">
        <f t="shared" si="37"/>
        <v>6.6915679125136754E-2</v>
      </c>
      <c r="Y42" s="19">
        <f t="shared" si="38"/>
        <v>7.6039526667562377E-2</v>
      </c>
      <c r="AA42" s="103">
        <f t="shared" si="26"/>
        <v>0.29738229510957631</v>
      </c>
      <c r="AB42" s="104">
        <f t="shared" si="27"/>
        <v>0.91238475424256227</v>
      </c>
    </row>
    <row r="43" spans="1:28" ht="20.100000000000001" customHeight="1" x14ac:dyDescent="0.25">
      <c r="A43" s="24"/>
      <c r="B43" t="s">
        <v>6</v>
      </c>
      <c r="C43" s="10">
        <v>104024643</v>
      </c>
      <c r="D43" s="35">
        <v>116913448</v>
      </c>
      <c r="E43" s="35">
        <v>134343737</v>
      </c>
      <c r="F43" s="35">
        <v>142506462</v>
      </c>
      <c r="G43" s="35">
        <v>69368984</v>
      </c>
      <c r="H43" s="35">
        <v>66475834</v>
      </c>
      <c r="I43" s="35">
        <v>105498156.94000006</v>
      </c>
      <c r="J43" s="35">
        <v>120729235.50099994</v>
      </c>
      <c r="K43" s="12">
        <v>177901407.50800017</v>
      </c>
      <c r="L43" s="10">
        <v>37165261.839999989</v>
      </c>
      <c r="M43" s="161">
        <v>45398131.609999999</v>
      </c>
      <c r="O43" s="96">
        <f t="shared" si="28"/>
        <v>0.41356188266657506</v>
      </c>
      <c r="P43" s="18">
        <f t="shared" si="29"/>
        <v>0.40531422520733223</v>
      </c>
      <c r="Q43" s="18">
        <f t="shared" si="30"/>
        <v>0.42793365188286109</v>
      </c>
      <c r="R43" s="18">
        <f t="shared" si="31"/>
        <v>0.40568864356432205</v>
      </c>
      <c r="S43" s="18">
        <f t="shared" si="32"/>
        <v>0.3708783825244123</v>
      </c>
      <c r="T43" s="18">
        <f t="shared" si="33"/>
        <v>0.35428243911480184</v>
      </c>
      <c r="U43" s="37">
        <f t="shared" si="34"/>
        <v>0.34010497639445764</v>
      </c>
      <c r="V43" s="37">
        <f t="shared" si="35"/>
        <v>0.35259584198576188</v>
      </c>
      <c r="W43" s="19">
        <f t="shared" si="36"/>
        <v>0.36238421762530809</v>
      </c>
      <c r="X43" s="37">
        <f t="shared" si="37"/>
        <v>0.35704579760181498</v>
      </c>
      <c r="Y43" s="19">
        <f t="shared" si="38"/>
        <v>0.38200430423784071</v>
      </c>
      <c r="AA43" s="103">
        <f t="shared" si="26"/>
        <v>0.22152056416132096</v>
      </c>
      <c r="AB43" s="104">
        <f t="shared" si="27"/>
        <v>2.4958506636025724</v>
      </c>
    </row>
    <row r="44" spans="1:28" ht="20.100000000000001" customHeight="1" thickBot="1" x14ac:dyDescent="0.3">
      <c r="A44" s="24"/>
      <c r="B44" t="s">
        <v>7</v>
      </c>
      <c r="C44" s="32">
        <v>3363918</v>
      </c>
      <c r="D44" s="44">
        <v>4425759</v>
      </c>
      <c r="E44" s="44">
        <v>6896252</v>
      </c>
      <c r="F44" s="35">
        <v>5370912</v>
      </c>
      <c r="G44" s="35">
        <v>2279028</v>
      </c>
      <c r="H44" s="35">
        <v>2016613</v>
      </c>
      <c r="I44" s="35">
        <v>3155897.2859999998</v>
      </c>
      <c r="J44" s="35">
        <v>3527727.1039999998</v>
      </c>
      <c r="K44" s="12">
        <v>5914248.7320000008</v>
      </c>
      <c r="L44" s="10">
        <v>837987.87000000011</v>
      </c>
      <c r="M44" s="161">
        <v>1461892.6009999998</v>
      </c>
      <c r="O44" s="96">
        <f t="shared" si="28"/>
        <v>1.3373641293976658E-2</v>
      </c>
      <c r="P44" s="18">
        <f t="shared" si="29"/>
        <v>1.5343171471936895E-2</v>
      </c>
      <c r="Q44" s="18">
        <f t="shared" si="30"/>
        <v>2.1967070207854086E-2</v>
      </c>
      <c r="R44" s="18">
        <f t="shared" si="31"/>
        <v>1.5289959300114687E-2</v>
      </c>
      <c r="S44" s="18">
        <f t="shared" si="32"/>
        <v>1.2184728240618982E-2</v>
      </c>
      <c r="T44" s="18">
        <f t="shared" si="33"/>
        <v>1.0747523263726452E-2</v>
      </c>
      <c r="U44" s="37">
        <f t="shared" si="34"/>
        <v>1.0173982210597302E-2</v>
      </c>
      <c r="V44" s="37">
        <f t="shared" si="35"/>
        <v>1.030290553376834E-2</v>
      </c>
      <c r="W44" s="19">
        <f t="shared" si="36"/>
        <v>1.2047293102450077E-2</v>
      </c>
      <c r="X44" s="37">
        <f t="shared" si="37"/>
        <v>8.0505297853915563E-3</v>
      </c>
      <c r="Y44" s="19">
        <f t="shared" si="38"/>
        <v>1.2301150864817544E-2</v>
      </c>
      <c r="AA44" s="105">
        <f t="shared" si="26"/>
        <v>0.74452716242778028</v>
      </c>
      <c r="AB44" s="106">
        <f t="shared" si="27"/>
        <v>0.4250621079425988</v>
      </c>
    </row>
    <row r="45" spans="1:28" ht="20.100000000000001" customHeight="1" thickBot="1" x14ac:dyDescent="0.3">
      <c r="A45" s="5" t="s">
        <v>45</v>
      </c>
      <c r="B45" s="6"/>
      <c r="C45" s="13">
        <f t="shared" ref="C45:K45" si="39">C46+C47</f>
        <v>209541598</v>
      </c>
      <c r="D45" s="36">
        <f t="shared" si="39"/>
        <v>229381261</v>
      </c>
      <c r="E45" s="36">
        <f t="shared" si="39"/>
        <v>222717428</v>
      </c>
      <c r="F45" s="36">
        <f t="shared" si="39"/>
        <v>237232488</v>
      </c>
      <c r="G45" s="36">
        <f t="shared" si="39"/>
        <v>134437906</v>
      </c>
      <c r="H45" s="36">
        <f t="shared" si="39"/>
        <v>122048204</v>
      </c>
      <c r="I45" s="36">
        <f t="shared" si="39"/>
        <v>228786602.25100008</v>
      </c>
      <c r="J45" s="36">
        <f t="shared" si="39"/>
        <v>241108899.72099993</v>
      </c>
      <c r="K45" s="36">
        <f t="shared" si="39"/>
        <v>285472909.22699988</v>
      </c>
      <c r="L45" s="13">
        <f t="shared" ref="L45:M45" si="40">L46+L47</f>
        <v>63793784.943000011</v>
      </c>
      <c r="M45" s="160">
        <f t="shared" si="40"/>
        <v>65866227.599999979</v>
      </c>
      <c r="O45" s="20">
        <f t="shared" ref="O45:V45" si="41">C45/C48</f>
        <v>0.45446311496047637</v>
      </c>
      <c r="P45" s="21">
        <f t="shared" si="41"/>
        <v>0.4429640822063125</v>
      </c>
      <c r="Q45" s="21">
        <f t="shared" si="41"/>
        <v>0.41501173206173902</v>
      </c>
      <c r="R45" s="21">
        <f t="shared" si="41"/>
        <v>0.4031117658971502</v>
      </c>
      <c r="S45" s="21">
        <f t="shared" si="41"/>
        <v>0.41818745867072243</v>
      </c>
      <c r="T45" s="21">
        <f t="shared" si="41"/>
        <v>0.39410645598789246</v>
      </c>
      <c r="U45" s="21">
        <f t="shared" si="41"/>
        <v>0.42448106338197744</v>
      </c>
      <c r="V45" s="21">
        <f t="shared" si="41"/>
        <v>0.41320433771121856</v>
      </c>
      <c r="W45" s="22">
        <f>K45/K48</f>
        <v>0.36769161869277361</v>
      </c>
      <c r="X45" s="27">
        <f>L45/L48</f>
        <v>0.37998545697106317</v>
      </c>
      <c r="Y45" s="22">
        <f>M45/M48</f>
        <v>0.35659618837485169</v>
      </c>
      <c r="AA45" s="64">
        <f t="shared" si="26"/>
        <v>3.2486591896870573E-2</v>
      </c>
      <c r="AB45" s="101">
        <f t="shared" si="27"/>
        <v>-2.3389268596211488</v>
      </c>
    </row>
    <row r="46" spans="1:28" ht="20.100000000000001" customHeight="1" x14ac:dyDescent="0.25">
      <c r="A46" s="24"/>
      <c r="B46" t="s">
        <v>4</v>
      </c>
      <c r="C46" s="10">
        <v>1132602</v>
      </c>
      <c r="D46" s="35">
        <v>1008306</v>
      </c>
      <c r="E46" s="35">
        <v>391823</v>
      </c>
      <c r="F46" s="35">
        <v>719973</v>
      </c>
      <c r="G46" s="35">
        <v>928991</v>
      </c>
      <c r="H46" s="35">
        <v>1527679</v>
      </c>
      <c r="I46" s="35">
        <v>2473247.0960000004</v>
      </c>
      <c r="J46" s="35">
        <v>3512938.7559999996</v>
      </c>
      <c r="K46" s="12">
        <v>4568785.9700000016</v>
      </c>
      <c r="L46" s="10">
        <v>839624.19099999999</v>
      </c>
      <c r="M46" s="161">
        <v>1140726.3189999999</v>
      </c>
      <c r="O46" s="96">
        <f t="shared" ref="O46:U46" si="42">C46/C45</f>
        <v>5.4051415604838516E-3</v>
      </c>
      <c r="P46" s="37">
        <f t="shared" si="42"/>
        <v>4.3957644822608241E-3</v>
      </c>
      <c r="Q46" s="37">
        <f t="shared" si="42"/>
        <v>1.7592830678701983E-3</v>
      </c>
      <c r="R46" s="37">
        <f t="shared" si="42"/>
        <v>3.034883653877963E-3</v>
      </c>
      <c r="S46" s="37">
        <f t="shared" si="42"/>
        <v>6.9101864767218257E-3</v>
      </c>
      <c r="T46" s="37">
        <f t="shared" si="42"/>
        <v>1.2517013359737764E-2</v>
      </c>
      <c r="U46" s="37">
        <f t="shared" si="42"/>
        <v>1.0810279411757771E-2</v>
      </c>
      <c r="V46" s="37">
        <f>J46/J45</f>
        <v>1.4569925706039925E-2</v>
      </c>
      <c r="W46" s="19">
        <f>K46/K45</f>
        <v>1.6004271587000341E-2</v>
      </c>
      <c r="X46" s="37">
        <f>L46/L45</f>
        <v>1.3161535904323712E-2</v>
      </c>
      <c r="Y46" s="19">
        <f>M46/M45</f>
        <v>1.7318834865229175E-2</v>
      </c>
      <c r="AA46" s="107">
        <f t="shared" si="26"/>
        <v>0.35861535580744114</v>
      </c>
      <c r="AB46" s="108">
        <f t="shared" si="27"/>
        <v>0.41572989609054634</v>
      </c>
    </row>
    <row r="47" spans="1:28" ht="20.100000000000001" customHeight="1" thickBot="1" x14ac:dyDescent="0.3">
      <c r="A47" s="24"/>
      <c r="B47" t="s">
        <v>3</v>
      </c>
      <c r="C47" s="32">
        <v>208408996</v>
      </c>
      <c r="D47" s="35">
        <v>228372955</v>
      </c>
      <c r="E47" s="35">
        <v>222325605</v>
      </c>
      <c r="F47" s="35">
        <v>236512515</v>
      </c>
      <c r="G47" s="35">
        <v>133508915</v>
      </c>
      <c r="H47" s="35">
        <v>120520525</v>
      </c>
      <c r="I47" s="35">
        <v>226313355.15500009</v>
      </c>
      <c r="J47" s="35">
        <v>237595960.96499991</v>
      </c>
      <c r="K47" s="43">
        <v>280904123.25699985</v>
      </c>
      <c r="L47" s="10">
        <v>62954160.752000012</v>
      </c>
      <c r="M47" s="161">
        <v>64725501.280999981</v>
      </c>
      <c r="O47" s="96">
        <f t="shared" ref="O47:U47" si="43">C47/C45</f>
        <v>0.99459485843951612</v>
      </c>
      <c r="P47" s="37">
        <f t="shared" si="43"/>
        <v>0.99560423551773913</v>
      </c>
      <c r="Q47" s="37">
        <f t="shared" si="43"/>
        <v>0.99824071693212979</v>
      </c>
      <c r="R47" s="37">
        <f t="shared" si="43"/>
        <v>0.99696511634612206</v>
      </c>
      <c r="S47" s="37">
        <f t="shared" si="43"/>
        <v>0.99308981352327819</v>
      </c>
      <c r="T47" s="37">
        <f t="shared" si="43"/>
        <v>0.98748298664026224</v>
      </c>
      <c r="U47" s="37">
        <f t="shared" si="43"/>
        <v>0.98918972058824228</v>
      </c>
      <c r="V47" s="37">
        <f>J47/J45</f>
        <v>0.98543007429396001</v>
      </c>
      <c r="W47" s="94">
        <f>K47/K45</f>
        <v>0.98399572841299954</v>
      </c>
      <c r="X47" s="178">
        <f>L47/L45</f>
        <v>0.98683846409567633</v>
      </c>
      <c r="Y47" s="94">
        <f>M47/M45</f>
        <v>0.98268116513477088</v>
      </c>
      <c r="AA47" s="109">
        <f t="shared" si="26"/>
        <v>2.8136989006619314E-2</v>
      </c>
      <c r="AB47" s="106">
        <f t="shared" si="27"/>
        <v>-0.41572989609054423</v>
      </c>
    </row>
    <row r="48" spans="1:28" ht="20.100000000000001" customHeight="1" thickBot="1" x14ac:dyDescent="0.3">
      <c r="A48" s="74" t="s">
        <v>5</v>
      </c>
      <c r="B48" s="100"/>
      <c r="C48" s="83">
        <f t="shared" ref="C48:I48" si="44">C31+C45</f>
        <v>461075038</v>
      </c>
      <c r="D48" s="84">
        <f t="shared" si="44"/>
        <v>517832642</v>
      </c>
      <c r="E48" s="84">
        <f t="shared" si="44"/>
        <v>536653330</v>
      </c>
      <c r="F48" s="84">
        <f t="shared" si="44"/>
        <v>588503011</v>
      </c>
      <c r="G48" s="84">
        <f t="shared" si="44"/>
        <v>321477613</v>
      </c>
      <c r="H48" s="84">
        <f t="shared" si="44"/>
        <v>309683341</v>
      </c>
      <c r="I48" s="84">
        <f t="shared" si="44"/>
        <v>538979525.79600012</v>
      </c>
      <c r="J48" s="84">
        <f>J31+J45</f>
        <v>583510088.63199985</v>
      </c>
      <c r="K48" s="167">
        <f t="shared" ref="K48:M48" si="45">K31+K45</f>
        <v>776392212.153</v>
      </c>
      <c r="L48" s="170">
        <f t="shared" si="45"/>
        <v>167884806.57000002</v>
      </c>
      <c r="M48" s="169">
        <f t="shared" si="45"/>
        <v>184708164.99799997</v>
      </c>
      <c r="O48" s="89">
        <f>O31+O45</f>
        <v>1</v>
      </c>
      <c r="P48" s="85">
        <f>P31+P45</f>
        <v>1</v>
      </c>
      <c r="Q48" s="85">
        <f>Q31+Q45</f>
        <v>1</v>
      </c>
      <c r="R48" s="85">
        <f t="shared" ref="R48:S48" si="46">R31+R45</f>
        <v>1</v>
      </c>
      <c r="S48" s="85">
        <f t="shared" si="46"/>
        <v>1</v>
      </c>
      <c r="T48" s="85">
        <f>T31+T45</f>
        <v>1</v>
      </c>
      <c r="U48" s="85">
        <f>U31+U45</f>
        <v>1</v>
      </c>
      <c r="V48" s="85">
        <f>V31+V45</f>
        <v>1</v>
      </c>
      <c r="W48" s="174">
        <f t="shared" ref="W48:Y48" si="47">W31+W45</f>
        <v>1</v>
      </c>
      <c r="X48" s="181">
        <f t="shared" si="47"/>
        <v>1</v>
      </c>
      <c r="Y48" s="85">
        <f t="shared" si="47"/>
        <v>1</v>
      </c>
      <c r="AA48" s="93">
        <f t="shared" si="26"/>
        <v>0.10020774822756459</v>
      </c>
      <c r="AB48" s="86">
        <f t="shared" si="27"/>
        <v>0</v>
      </c>
    </row>
    <row r="49" spans="1:15" ht="15" customHeight="1" x14ac:dyDescent="0.25"/>
    <row r="50" spans="1:15" ht="15" customHeight="1" x14ac:dyDescent="0.25"/>
    <row r="51" spans="1:15" ht="15" customHeight="1" x14ac:dyDescent="0.25">
      <c r="A51" s="1" t="s">
        <v>26</v>
      </c>
      <c r="O51" s="1" t="str">
        <f>AA3</f>
        <v>VARIAÇÃO (JAN-MAR)</v>
      </c>
    </row>
    <row r="52" spans="1:15" ht="15" customHeight="1" thickBot="1" x14ac:dyDescent="0.3"/>
    <row r="53" spans="1:15" ht="24" customHeight="1" x14ac:dyDescent="0.25">
      <c r="A53" s="480" t="s">
        <v>36</v>
      </c>
      <c r="B53" s="510"/>
      <c r="C53" s="482">
        <v>2016</v>
      </c>
      <c r="D53" s="484">
        <v>2017</v>
      </c>
      <c r="E53" s="484">
        <v>2018</v>
      </c>
      <c r="F53" s="486">
        <v>2019</v>
      </c>
      <c r="G53" s="486">
        <v>2020</v>
      </c>
      <c r="H53" s="484">
        <v>2021</v>
      </c>
      <c r="I53" s="484">
        <v>2022</v>
      </c>
      <c r="J53" s="484">
        <v>2023</v>
      </c>
      <c r="K53" s="508">
        <v>2024</v>
      </c>
      <c r="L53" s="496" t="str">
        <f>L5</f>
        <v>janeiro - março</v>
      </c>
      <c r="M53" s="497"/>
      <c r="O53" s="499" t="s">
        <v>95</v>
      </c>
    </row>
    <row r="54" spans="1:15" ht="20.100000000000001" customHeight="1" thickBot="1" x14ac:dyDescent="0.3">
      <c r="A54" s="511"/>
      <c r="B54" s="512"/>
      <c r="C54" s="513">
        <v>2016</v>
      </c>
      <c r="D54" s="498">
        <v>2017</v>
      </c>
      <c r="E54" s="498">
        <v>2018</v>
      </c>
      <c r="F54" s="507"/>
      <c r="G54" s="507"/>
      <c r="H54" s="485"/>
      <c r="I54" s="485"/>
      <c r="J54" s="498"/>
      <c r="K54" s="509"/>
      <c r="L54" s="166">
        <v>2024</v>
      </c>
      <c r="M54" s="168">
        <v>2025</v>
      </c>
      <c r="O54" s="500"/>
    </row>
    <row r="55" spans="1:15" ht="20.100000000000001" customHeight="1" thickBot="1" x14ac:dyDescent="0.3">
      <c r="A55" s="3" t="s">
        <v>2</v>
      </c>
      <c r="B55" s="4"/>
      <c r="C55" s="111">
        <f>C31/C7</f>
        <v>9.8494977541431705</v>
      </c>
      <c r="D55" s="112">
        <f t="shared" ref="D55" si="48">D31/D7</f>
        <v>10.411404658338641</v>
      </c>
      <c r="E55" s="112">
        <f>E31/E7</f>
        <v>10.813566770358026</v>
      </c>
      <c r="F55" s="112">
        <f>F31/F7</f>
        <v>10.404073354368721</v>
      </c>
      <c r="G55" s="112">
        <f>G31/G7</f>
        <v>10.469578868030986</v>
      </c>
      <c r="H55" s="112">
        <f>H31/H7</f>
        <v>10.653550547848225</v>
      </c>
      <c r="I55" s="112">
        <f t="shared" ref="I55" si="49">I31/I7</f>
        <v>11.361762457507751</v>
      </c>
      <c r="J55" s="112">
        <f t="shared" ref="J55:K55" si="50">J31/J7</f>
        <v>12.12718921377979</v>
      </c>
      <c r="K55" s="112">
        <f t="shared" si="50"/>
        <v>13.609970246196054</v>
      </c>
      <c r="L55" s="182">
        <f t="shared" ref="L55:M55" si="51">L31/L7</f>
        <v>12.821318236875143</v>
      </c>
      <c r="M55" s="183">
        <f t="shared" si="51"/>
        <v>13.400334254883441</v>
      </c>
      <c r="O55" s="23">
        <f>(M55-L55)/L55</f>
        <v>4.516041231571661E-2</v>
      </c>
    </row>
    <row r="56" spans="1:15" ht="20.100000000000001" customHeight="1" x14ac:dyDescent="0.25">
      <c r="A56" s="24"/>
      <c r="B56" t="s">
        <v>10</v>
      </c>
      <c r="C56" s="116">
        <f t="shared" ref="C56:E71" si="52">C32/C8</f>
        <v>8.3407750570927028</v>
      </c>
      <c r="D56" s="117">
        <f t="shared" si="52"/>
        <v>8.3926113663102786</v>
      </c>
      <c r="E56" s="117">
        <f t="shared" si="52"/>
        <v>8.7688624445989944</v>
      </c>
      <c r="F56" s="117">
        <f t="shared" ref="F56:G56" si="53">F32/F8</f>
        <v>8.861632720002369</v>
      </c>
      <c r="G56" s="117">
        <f t="shared" si="53"/>
        <v>8.7098588037958002</v>
      </c>
      <c r="H56" s="117">
        <f t="shared" ref="H56:I56" si="54">H32/H8</f>
        <v>8.7108279571319205</v>
      </c>
      <c r="I56" s="117">
        <f t="shared" si="54"/>
        <v>9.5577571219594315</v>
      </c>
      <c r="J56" s="117">
        <f t="shared" ref="J56:K56" si="55">J32/J8</f>
        <v>10.5679181318443</v>
      </c>
      <c r="K56" s="117">
        <f t="shared" si="55"/>
        <v>11.951294244152768</v>
      </c>
      <c r="L56" s="116">
        <f t="shared" ref="L56:M56" si="56">L32/L8</f>
        <v>11.406014143280247</v>
      </c>
      <c r="M56" s="184">
        <f t="shared" si="56"/>
        <v>11.532889118794433</v>
      </c>
      <c r="O56" s="241">
        <f t="shared" ref="O56:O72" si="57">(M56-L56)/L56</f>
        <v>1.112351553491042E-2</v>
      </c>
    </row>
    <row r="57" spans="1:15" ht="20.100000000000001" customHeight="1" x14ac:dyDescent="0.25">
      <c r="A57" s="24"/>
      <c r="B57" t="s">
        <v>17</v>
      </c>
      <c r="C57" s="116">
        <f t="shared" si="52"/>
        <v>5.2730976957792945</v>
      </c>
      <c r="D57" s="117">
        <f t="shared" si="52"/>
        <v>6.1131859492436869</v>
      </c>
      <c r="E57" s="117">
        <f t="shared" si="52"/>
        <v>5.6729808754556217</v>
      </c>
      <c r="F57" s="117">
        <f t="shared" ref="F57:G57" si="58">F33/F9</f>
        <v>6.9424964576496411</v>
      </c>
      <c r="G57" s="117">
        <f t="shared" si="58"/>
        <v>6.4647493741631248</v>
      </c>
      <c r="H57" s="117">
        <f t="shared" ref="H57:I57" si="59">H33/H9</f>
        <v>5.5641234748813355</v>
      </c>
      <c r="I57" s="117">
        <f t="shared" si="59"/>
        <v>5.734885557679509</v>
      </c>
      <c r="J57" s="117">
        <f t="shared" ref="J57:K57" si="60">J33/J9</f>
        <v>6.6996965695700945</v>
      </c>
      <c r="K57" s="117">
        <f t="shared" si="60"/>
        <v>9.3800136000649239</v>
      </c>
      <c r="L57" s="116">
        <f t="shared" ref="L57:M57" si="61">L33/L9</f>
        <v>8.34424774744007</v>
      </c>
      <c r="M57" s="184">
        <f t="shared" si="61"/>
        <v>10.882470075760375</v>
      </c>
      <c r="O57" s="30">
        <f t="shared" si="57"/>
        <v>0.30418827498248791</v>
      </c>
    </row>
    <row r="58" spans="1:15" ht="20.100000000000001" customHeight="1" x14ac:dyDescent="0.25">
      <c r="A58" s="24"/>
      <c r="B58" t="s">
        <v>14</v>
      </c>
      <c r="C58" s="116">
        <f t="shared" si="52"/>
        <v>13.142143378334337</v>
      </c>
      <c r="D58" s="117">
        <f t="shared" si="52"/>
        <v>14.005606159422275</v>
      </c>
      <c r="E58" s="117">
        <f t="shared" si="52"/>
        <v>15.710852034383059</v>
      </c>
      <c r="F58" s="117">
        <f t="shared" ref="F58:G58" si="62">F34/F10</f>
        <v>16.516943049386594</v>
      </c>
      <c r="G58" s="117">
        <f t="shared" si="62"/>
        <v>16.82118789067847</v>
      </c>
      <c r="H58" s="117">
        <f t="shared" ref="H58:I58" si="63">H34/H10</f>
        <v>16.08776306488986</v>
      </c>
      <c r="I58" s="117">
        <f t="shared" si="63"/>
        <v>16.898197307303679</v>
      </c>
      <c r="J58" s="117">
        <f t="shared" ref="J58:K58" si="64">J34/J10</f>
        <v>17.116915039636087</v>
      </c>
      <c r="K58" s="117">
        <f t="shared" si="64"/>
        <v>17.721094721307246</v>
      </c>
      <c r="L58" s="116">
        <f t="shared" ref="L58:M58" si="65">L34/L10</f>
        <v>17.310423979003403</v>
      </c>
      <c r="M58" s="184">
        <f t="shared" si="65"/>
        <v>17.206018293606984</v>
      </c>
      <c r="O58" s="30">
        <f t="shared" si="57"/>
        <v>-6.0313765580240538E-3</v>
      </c>
    </row>
    <row r="59" spans="1:15" ht="20.100000000000001" customHeight="1" x14ac:dyDescent="0.25">
      <c r="A59" s="24"/>
      <c r="B59" t="s">
        <v>8</v>
      </c>
      <c r="C59" s="116">
        <f t="shared" si="52"/>
        <v>6.3988203266787655</v>
      </c>
      <c r="D59" s="117">
        <f t="shared" si="52"/>
        <v>3.142810838843511</v>
      </c>
      <c r="E59" s="117">
        <f t="shared" si="52"/>
        <v>3.4584985053288277</v>
      </c>
      <c r="F59" s="117">
        <f t="shared" ref="F59:G59" si="66">F35/F11</f>
        <v>2.8007500021904268</v>
      </c>
      <c r="G59" s="117">
        <f t="shared" si="66"/>
        <v>3.0593498746433818</v>
      </c>
      <c r="H59" s="117"/>
      <c r="I59" s="117"/>
      <c r="J59" s="117"/>
      <c r="K59" s="117"/>
      <c r="L59" s="116"/>
      <c r="M59" s="184"/>
      <c r="O59" s="30"/>
    </row>
    <row r="60" spans="1:15" ht="20.100000000000001" customHeight="1" x14ac:dyDescent="0.25">
      <c r="A60" s="24"/>
      <c r="B60" t="s">
        <v>15</v>
      </c>
      <c r="C60" s="116">
        <f t="shared" si="52"/>
        <v>13.75466297322253</v>
      </c>
      <c r="D60" s="117">
        <f t="shared" si="52"/>
        <v>10.495685902002691</v>
      </c>
      <c r="E60" s="117">
        <f t="shared" si="52"/>
        <v>12.950920856147336</v>
      </c>
      <c r="F60" s="117">
        <f t="shared" ref="F60:G60" si="67">F36/F12</f>
        <v>10.068164450557848</v>
      </c>
      <c r="G60" s="117">
        <f t="shared" si="67"/>
        <v>9.1511891531451433</v>
      </c>
      <c r="H60" s="117">
        <f t="shared" ref="H60:I60" si="68">H36/H12</f>
        <v>8.5774050780340083</v>
      </c>
      <c r="I60" s="117">
        <f t="shared" si="68"/>
        <v>9.5351365824242169</v>
      </c>
      <c r="J60" s="117">
        <f t="shared" ref="J60:K60" si="69">J36/J12</f>
        <v>10.262451707258849</v>
      </c>
      <c r="K60" s="117">
        <f t="shared" si="69"/>
        <v>11.790272609050776</v>
      </c>
      <c r="L60" s="116">
        <f t="shared" ref="L60:M60" si="70">L36/L12</f>
        <v>11.200092175933865</v>
      </c>
      <c r="M60" s="184">
        <f t="shared" si="70"/>
        <v>21.59724132904531</v>
      </c>
      <c r="O60" s="30">
        <f t="shared" si="57"/>
        <v>0.92830924869102971</v>
      </c>
    </row>
    <row r="61" spans="1:15" ht="20.100000000000001" customHeight="1" x14ac:dyDescent="0.25">
      <c r="A61" s="24"/>
      <c r="B61" t="s">
        <v>13</v>
      </c>
      <c r="C61" s="116">
        <f t="shared" si="52"/>
        <v>21.465735798703776</v>
      </c>
      <c r="D61" s="117">
        <f t="shared" si="52"/>
        <v>14.720789007092199</v>
      </c>
      <c r="E61" s="117">
        <f t="shared" si="52"/>
        <v>12.061285530956013</v>
      </c>
      <c r="F61" s="117">
        <f t="shared" ref="F61:G61" si="71">F37/F13</f>
        <v>11.294826300496284</v>
      </c>
      <c r="G61" s="117">
        <f t="shared" si="71"/>
        <v>13.343641876226146</v>
      </c>
      <c r="H61" s="117">
        <f t="shared" ref="H61:I61" si="72">H37/H13</f>
        <v>19.202643817056646</v>
      </c>
      <c r="I61" s="117">
        <f t="shared" si="72"/>
        <v>21.169195073903069</v>
      </c>
      <c r="J61" s="117">
        <f t="shared" ref="J61:K61" si="73">J37/J13</f>
        <v>18.659772821826596</v>
      </c>
      <c r="K61" s="117">
        <f t="shared" si="73"/>
        <v>18.710324465016001</v>
      </c>
      <c r="L61" s="116">
        <f t="shared" ref="L61:M61" si="74">L37/L13</f>
        <v>20.505359016823892</v>
      </c>
      <c r="M61" s="184">
        <f t="shared" si="74"/>
        <v>16.604706995672284</v>
      </c>
      <c r="O61" s="30">
        <f t="shared" si="57"/>
        <v>-0.19022598033768959</v>
      </c>
    </row>
    <row r="62" spans="1:15" ht="20.100000000000001" customHeight="1" x14ac:dyDescent="0.25">
      <c r="A62" s="24"/>
      <c r="B62" t="s">
        <v>16</v>
      </c>
      <c r="C62" s="116">
        <f t="shared" si="52"/>
        <v>8.5465300809799558</v>
      </c>
      <c r="D62" s="117">
        <f t="shared" si="52"/>
        <v>10.986867547585044</v>
      </c>
      <c r="E62" s="117">
        <f t="shared" si="52"/>
        <v>8.4069324817011086</v>
      </c>
      <c r="F62" s="117">
        <f t="shared" ref="F62:G62" si="75">F38/F14</f>
        <v>8.1401663674342579</v>
      </c>
      <c r="G62" s="117">
        <f t="shared" si="75"/>
        <v>7.8997118247652534</v>
      </c>
      <c r="H62" s="117">
        <f t="shared" ref="H62:I62" si="76">H38/H14</f>
        <v>7.6815972604717064</v>
      </c>
      <c r="I62" s="117">
        <f t="shared" si="76"/>
        <v>10.201304142528377</v>
      </c>
      <c r="J62" s="117">
        <f t="shared" ref="J62:K62" si="77">J38/J14</f>
        <v>12.132649995806812</v>
      </c>
      <c r="K62" s="117">
        <f t="shared" si="77"/>
        <v>14.980785782885036</v>
      </c>
      <c r="L62" s="116">
        <f t="shared" ref="L62:M62" si="78">L38/L14</f>
        <v>12.296143518752128</v>
      </c>
      <c r="M62" s="184">
        <f t="shared" si="78"/>
        <v>14.938985651286467</v>
      </c>
      <c r="O62" s="30">
        <f t="shared" si="57"/>
        <v>0.21493260293391137</v>
      </c>
    </row>
    <row r="63" spans="1:15" ht="20.100000000000001" customHeight="1" x14ac:dyDescent="0.25">
      <c r="A63" s="24"/>
      <c r="B63" t="s">
        <v>83</v>
      </c>
      <c r="C63" s="116">
        <f t="shared" si="52"/>
        <v>8.8219907864146805</v>
      </c>
      <c r="D63" s="117">
        <f t="shared" si="52"/>
        <v>7.9278075188695167</v>
      </c>
      <c r="E63" s="117">
        <f t="shared" si="52"/>
        <v>5.3059111054299448</v>
      </c>
      <c r="F63" s="117">
        <f t="shared" ref="F63:G63" si="79">F39/F15</f>
        <v>7.4216689735864705</v>
      </c>
      <c r="G63" s="117">
        <f t="shared" si="79"/>
        <v>7.9880684466342631</v>
      </c>
      <c r="H63" s="117">
        <f t="shared" ref="H63:I63" si="80">H39/H15</f>
        <v>7.3332827086244254</v>
      </c>
      <c r="I63" s="117">
        <f t="shared" si="80"/>
        <v>7.2107757436653337</v>
      </c>
      <c r="J63" s="117">
        <f t="shared" ref="J63:K63" si="81">J39/J15</f>
        <v>8.3162017985865884</v>
      </c>
      <c r="K63" s="117">
        <f t="shared" si="81"/>
        <v>11.714339555856091</v>
      </c>
      <c r="L63" s="116">
        <f t="shared" ref="L63:M63" si="82">L39/L15</f>
        <v>10.064999613530434</v>
      </c>
      <c r="M63" s="184">
        <f t="shared" si="82"/>
        <v>9.0242075237049821</v>
      </c>
      <c r="O63" s="30">
        <f t="shared" si="57"/>
        <v>-0.10340706704313324</v>
      </c>
    </row>
    <row r="64" spans="1:15" ht="20.100000000000001" customHeight="1" x14ac:dyDescent="0.25">
      <c r="A64" s="24"/>
      <c r="B64" t="s">
        <v>9</v>
      </c>
      <c r="C64" s="116">
        <f t="shared" si="52"/>
        <v>8.6157584549226236</v>
      </c>
      <c r="D64" s="117">
        <f t="shared" si="52"/>
        <v>9.2267089803991489</v>
      </c>
      <c r="E64" s="117">
        <f t="shared" si="52"/>
        <v>10.043909773256988</v>
      </c>
      <c r="F64" s="117">
        <f t="shared" ref="F64:G64" si="83">F40/F16</f>
        <v>9.7347836212761418</v>
      </c>
      <c r="G64" s="117">
        <f t="shared" si="83"/>
        <v>11.959347444545473</v>
      </c>
      <c r="H64" s="117">
        <f t="shared" ref="H64:I64" si="84">H40/H16</f>
        <v>11.144735654047807</v>
      </c>
      <c r="I64" s="117">
        <f t="shared" si="84"/>
        <v>11.364817787754548</v>
      </c>
      <c r="J64" s="117">
        <f t="shared" ref="J64:K64" si="85">J40/J16</f>
        <v>12.068570382402616</v>
      </c>
      <c r="K64" s="117">
        <f t="shared" si="85"/>
        <v>13.439596927281222</v>
      </c>
      <c r="L64" s="116">
        <f t="shared" ref="L64:M64" si="86">L40/L16</f>
        <v>12.473015399567705</v>
      </c>
      <c r="M64" s="184">
        <f t="shared" si="86"/>
        <v>14.673985897681863</v>
      </c>
      <c r="O64" s="30">
        <f t="shared" si="57"/>
        <v>0.17645857297590123</v>
      </c>
    </row>
    <row r="65" spans="1:44" ht="20.100000000000001" customHeight="1" x14ac:dyDescent="0.25">
      <c r="A65" s="24"/>
      <c r="B65" t="s">
        <v>12</v>
      </c>
      <c r="C65" s="116">
        <f t="shared" si="52"/>
        <v>6.5114133195300425</v>
      </c>
      <c r="D65" s="117">
        <f t="shared" si="52"/>
        <v>6.194533158108551</v>
      </c>
      <c r="E65" s="117">
        <f t="shared" si="52"/>
        <v>5.8572628598213905</v>
      </c>
      <c r="F65" s="117">
        <f t="shared" ref="F65:G65" si="87">F41/F17</f>
        <v>4.6456746925895409</v>
      </c>
      <c r="G65" s="117">
        <f t="shared" si="87"/>
        <v>5.0539941688228893</v>
      </c>
      <c r="H65" s="117">
        <f t="shared" ref="H65:I65" si="88">H41/H17</f>
        <v>5.2067475807992807</v>
      </c>
      <c r="I65" s="117">
        <f t="shared" si="88"/>
        <v>5.6696504033864503</v>
      </c>
      <c r="J65" s="117">
        <f t="shared" ref="J65:K65" si="89">J41/J17</f>
        <v>6.2554562050757045</v>
      </c>
      <c r="K65" s="117">
        <f t="shared" si="89"/>
        <v>7.1500175685389999</v>
      </c>
      <c r="L65" s="116">
        <f t="shared" ref="L65:M65" si="90">L41/L17</f>
        <v>6.4459729315960539</v>
      </c>
      <c r="M65" s="184">
        <f t="shared" si="90"/>
        <v>7.5479062979909708</v>
      </c>
      <c r="O65" s="30">
        <f t="shared" si="57"/>
        <v>0.17094911475560182</v>
      </c>
    </row>
    <row r="66" spans="1:44" ht="20.100000000000001" customHeight="1" x14ac:dyDescent="0.25">
      <c r="A66" s="24"/>
      <c r="B66" t="s">
        <v>11</v>
      </c>
      <c r="C66" s="116">
        <f t="shared" si="52"/>
        <v>9.4593915192518825</v>
      </c>
      <c r="D66" s="117">
        <f t="shared" si="52"/>
        <v>9.8262393081334114</v>
      </c>
      <c r="E66" s="117">
        <f t="shared" si="52"/>
        <v>9.8714347596235577</v>
      </c>
      <c r="F66" s="117">
        <f t="shared" ref="F66:G66" si="91">F42/F18</f>
        <v>9.5642067097241092</v>
      </c>
      <c r="G66" s="117">
        <f t="shared" si="91"/>
        <v>8.986912153786843</v>
      </c>
      <c r="H66" s="117">
        <f t="shared" ref="H66:I66" si="92">H42/H18</f>
        <v>9.5622009717787151</v>
      </c>
      <c r="I66" s="117">
        <f t="shared" si="92"/>
        <v>10.054095560632009</v>
      </c>
      <c r="J66" s="117">
        <f t="shared" ref="J66:K66" si="93">J42/J18</f>
        <v>9.7207879105524331</v>
      </c>
      <c r="K66" s="117">
        <f t="shared" si="93"/>
        <v>10.460126438156273</v>
      </c>
      <c r="L66" s="116">
        <f t="shared" ref="L66:M66" si="94">L42/L18</f>
        <v>10.747249227308055</v>
      </c>
      <c r="M66" s="184">
        <f t="shared" si="94"/>
        <v>10.536887539763677</v>
      </c>
      <c r="O66" s="30">
        <f t="shared" si="57"/>
        <v>-1.9573537664862414E-2</v>
      </c>
    </row>
    <row r="67" spans="1:44" s="1" customFormat="1" ht="20.100000000000001" customHeight="1" x14ac:dyDescent="0.25">
      <c r="A67" s="24"/>
      <c r="B67" t="s">
        <v>6</v>
      </c>
      <c r="C67" s="116">
        <f t="shared" si="52"/>
        <v>10.43620664331918</v>
      </c>
      <c r="D67" s="117">
        <f t="shared" si="52"/>
        <v>10.88841256916583</v>
      </c>
      <c r="E67" s="117">
        <f t="shared" si="52"/>
        <v>11.564204729106528</v>
      </c>
      <c r="F67" s="117">
        <f t="shared" ref="F67:G67" si="95">F43/F19</f>
        <v>11.385769200869499</v>
      </c>
      <c r="G67" s="117">
        <f t="shared" si="95"/>
        <v>11.546971243508999</v>
      </c>
      <c r="H67" s="117">
        <f t="shared" ref="H67:I67" si="96">H43/H19</f>
        <v>11.892505266359258</v>
      </c>
      <c r="I67" s="117">
        <f t="shared" si="96"/>
        <v>12.333392060711597</v>
      </c>
      <c r="J67" s="117">
        <f t="shared" ref="J67:K67" si="97">J43/J19</f>
        <v>13.087113272145249</v>
      </c>
      <c r="K67" s="117">
        <f t="shared" si="97"/>
        <v>14.523112900479713</v>
      </c>
      <c r="L67" s="116">
        <f t="shared" ref="L67:M67" si="98">L43/L19</f>
        <v>13.744546086320108</v>
      </c>
      <c r="M67" s="184">
        <f t="shared" si="98"/>
        <v>14.191990083899766</v>
      </c>
      <c r="N67"/>
      <c r="O67" s="30">
        <f t="shared" si="57"/>
        <v>3.2554294246573703E-2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O67"/>
      <c r="AP67"/>
      <c r="AQ67"/>
      <c r="AR67"/>
    </row>
    <row r="68" spans="1:44" ht="20.100000000000001" customHeight="1" thickBot="1" x14ac:dyDescent="0.3">
      <c r="A68" s="24"/>
      <c r="B68" t="s">
        <v>7</v>
      </c>
      <c r="C68" s="120">
        <f t="shared" si="52"/>
        <v>17.343538291795131</v>
      </c>
      <c r="D68" s="121">
        <f t="shared" si="52"/>
        <v>15.135612348541587</v>
      </c>
      <c r="E68" s="121">
        <f t="shared" si="52"/>
        <v>17.897327696503972</v>
      </c>
      <c r="F68" s="121">
        <f t="shared" ref="F68:G68" si="99">F44/F20</f>
        <v>17.227658366505111</v>
      </c>
      <c r="G68" s="121">
        <f t="shared" si="99"/>
        <v>17.857502174372957</v>
      </c>
      <c r="H68" s="121">
        <f t="shared" ref="H68:I68" si="100">H44/H20</f>
        <v>18.798711710200049</v>
      </c>
      <c r="I68" s="121">
        <f t="shared" si="100"/>
        <v>18.11969453679113</v>
      </c>
      <c r="J68" s="121">
        <f t="shared" ref="J68:K68" si="101">J44/J20</f>
        <v>19.258270303657625</v>
      </c>
      <c r="K68" s="121">
        <f t="shared" si="101"/>
        <v>21.780677230074271</v>
      </c>
      <c r="L68" s="116">
        <f t="shared" ref="L68:M68" si="102">L44/L20</f>
        <v>20.844106758394005</v>
      </c>
      <c r="M68" s="184">
        <f t="shared" si="102"/>
        <v>24.010559657460096</v>
      </c>
      <c r="O68" s="34">
        <f t="shared" si="57"/>
        <v>0.151911182175794</v>
      </c>
    </row>
    <row r="69" spans="1:44" ht="20.100000000000001" customHeight="1" thickBot="1" x14ac:dyDescent="0.3">
      <c r="A69" s="5" t="s">
        <v>45</v>
      </c>
      <c r="B69" s="6"/>
      <c r="C69" s="123">
        <f t="shared" si="52"/>
        <v>4.3607267461763808</v>
      </c>
      <c r="D69" s="124">
        <f t="shared" si="52"/>
        <v>4.3688660485568471</v>
      </c>
      <c r="E69" s="124">
        <f t="shared" si="52"/>
        <v>4.2553963546621869</v>
      </c>
      <c r="F69" s="124">
        <f t="shared" ref="F69:G69" si="103">F45/F21</f>
        <v>4.2796460972023116</v>
      </c>
      <c r="G69" s="124">
        <f t="shared" si="103"/>
        <v>4.2715930980478385</v>
      </c>
      <c r="H69" s="124">
        <f t="shared" ref="H69:I69" si="104">H45/H21</f>
        <v>4.3261342870984061</v>
      </c>
      <c r="I69" s="124">
        <f t="shared" si="104"/>
        <v>4.6003072907501883</v>
      </c>
      <c r="J69" s="124">
        <f t="shared" ref="J69:K69" si="105">J45/J21</f>
        <v>4.5980538725352824</v>
      </c>
      <c r="K69" s="124">
        <f t="shared" si="105"/>
        <v>4.7581341705541025</v>
      </c>
      <c r="L69" s="123">
        <f t="shared" ref="L69:M69" si="106">L45/L21</f>
        <v>4.6137860914027966</v>
      </c>
      <c r="M69" s="185">
        <f t="shared" si="106"/>
        <v>4.7989630582523937</v>
      </c>
      <c r="O69" s="23">
        <f t="shared" si="57"/>
        <v>4.013557698191747E-2</v>
      </c>
    </row>
    <row r="70" spans="1:44" ht="20.100000000000001" customHeight="1" x14ac:dyDescent="0.25">
      <c r="A70" s="24"/>
      <c r="B70" t="s">
        <v>4</v>
      </c>
      <c r="C70" s="116">
        <f t="shared" si="52"/>
        <v>3.1413348569399915</v>
      </c>
      <c r="D70" s="117">
        <f t="shared" si="52"/>
        <v>4.3284595703762214</v>
      </c>
      <c r="E70" s="117">
        <f t="shared" si="52"/>
        <v>3.1386516925936014</v>
      </c>
      <c r="F70" s="117">
        <f t="shared" ref="F70:G70" si="107">F46/F22</f>
        <v>6.0754139030935139</v>
      </c>
      <c r="G70" s="117">
        <f t="shared" si="107"/>
        <v>7.2685314138173851</v>
      </c>
      <c r="H70" s="117">
        <f t="shared" ref="H70:I70" si="108">H46/H22</f>
        <v>6.5255867000418615</v>
      </c>
      <c r="I70" s="117">
        <f t="shared" si="108"/>
        <v>6.6005981823645987</v>
      </c>
      <c r="J70" s="117">
        <f t="shared" ref="J70:K70" si="109">J46/J22</f>
        <v>8.5967014867533713</v>
      </c>
      <c r="K70" s="117">
        <f t="shared" si="109"/>
        <v>10.057349610314041</v>
      </c>
      <c r="L70" s="116">
        <f t="shared" ref="L70:M70" si="110">L46/L22</f>
        <v>7.6225202069267581</v>
      </c>
      <c r="M70" s="184">
        <f t="shared" si="110"/>
        <v>13.261380570055314</v>
      </c>
      <c r="O70" s="241">
        <f t="shared" si="57"/>
        <v>0.73976325546561295</v>
      </c>
    </row>
    <row r="71" spans="1:44" ht="20.100000000000001" customHeight="1" thickBot="1" x14ac:dyDescent="0.3">
      <c r="A71" s="24"/>
      <c r="B71" t="s">
        <v>3</v>
      </c>
      <c r="C71" s="120">
        <f t="shared" si="52"/>
        <v>4.3699453667179951</v>
      </c>
      <c r="D71" s="117">
        <f t="shared" si="52"/>
        <v>4.3690461229431028</v>
      </c>
      <c r="E71" s="117">
        <f t="shared" si="52"/>
        <v>4.2580664307500946</v>
      </c>
      <c r="F71" s="117">
        <f t="shared" ref="F71:G71" si="111">F47/F23</f>
        <v>4.2757988184197595</v>
      </c>
      <c r="G71" s="117">
        <f t="shared" si="111"/>
        <v>4.259372905848462</v>
      </c>
      <c r="H71" s="117">
        <f t="shared" ref="H71:I71" si="112">H47/H23</f>
        <v>4.307730186716701</v>
      </c>
      <c r="I71" s="117">
        <f t="shared" si="112"/>
        <v>4.58512217527334</v>
      </c>
      <c r="J71" s="117">
        <f t="shared" ref="J71:K71" si="113">J47/J23</f>
        <v>4.5666480369886351</v>
      </c>
      <c r="K71" s="117">
        <f t="shared" si="113"/>
        <v>4.71770438363425</v>
      </c>
      <c r="L71" s="116">
        <f t="shared" ref="L71:M71" si="114">L47/L23</f>
        <v>4.5896246466691082</v>
      </c>
      <c r="M71" s="184">
        <f t="shared" si="114"/>
        <v>4.7455924457327407</v>
      </c>
      <c r="O71" s="34">
        <f t="shared" si="57"/>
        <v>3.3982691629657606E-2</v>
      </c>
    </row>
    <row r="72" spans="1:44" ht="20.100000000000001" customHeight="1" thickBot="1" x14ac:dyDescent="0.3">
      <c r="A72" s="74" t="s">
        <v>5</v>
      </c>
      <c r="B72" s="100"/>
      <c r="C72" s="126">
        <f t="shared" ref="C72:E72" si="115">C48/C24</f>
        <v>6.2654848542489967</v>
      </c>
      <c r="D72" s="127">
        <f t="shared" si="115"/>
        <v>6.4560462042243847</v>
      </c>
      <c r="E72" s="127">
        <f t="shared" si="115"/>
        <v>6.5952788640868016</v>
      </c>
      <c r="F72" s="127">
        <f t="shared" ref="F72:G72" si="116">F48/F24</f>
        <v>6.5978985402664216</v>
      </c>
      <c r="G72" s="127">
        <f t="shared" si="116"/>
        <v>6.5158732455828323</v>
      </c>
      <c r="H72" s="127">
        <f t="shared" ref="H72:I72" si="117">H48/H24</f>
        <v>6.7580608668459456</v>
      </c>
      <c r="I72" s="127">
        <f t="shared" si="117"/>
        <v>6.9966106148194651</v>
      </c>
      <c r="J72" s="127">
        <f t="shared" ref="J72:K72" si="118">J48/J24</f>
        <v>7.2331772392741565</v>
      </c>
      <c r="K72" s="127">
        <f t="shared" si="118"/>
        <v>8.0817463427802494</v>
      </c>
      <c r="L72" s="186">
        <f t="shared" ref="L72:M72" si="119">L48/L24</f>
        <v>7.6501258748358882</v>
      </c>
      <c r="M72" s="187">
        <f t="shared" si="119"/>
        <v>8.1752153213030301</v>
      </c>
      <c r="O72" s="128">
        <f t="shared" si="57"/>
        <v>6.8638013943581835E-2</v>
      </c>
    </row>
    <row r="74" spans="1:44" ht="15.75" x14ac:dyDescent="0.25">
      <c r="A74" s="99" t="s">
        <v>38</v>
      </c>
    </row>
  </sheetData>
  <mergeCells count="56">
    <mergeCell ref="V5:V6"/>
    <mergeCell ref="V29:V30"/>
    <mergeCell ref="J29:J30"/>
    <mergeCell ref="J53:J54"/>
    <mergeCell ref="A53:B54"/>
    <mergeCell ref="C53:C54"/>
    <mergeCell ref="D53:D54"/>
    <mergeCell ref="E53:E54"/>
    <mergeCell ref="O53:O54"/>
    <mergeCell ref="K53:K54"/>
    <mergeCell ref="H53:H54"/>
    <mergeCell ref="F53:F54"/>
    <mergeCell ref="G53:G54"/>
    <mergeCell ref="L53:M53"/>
    <mergeCell ref="D5:D6"/>
    <mergeCell ref="E5:E6"/>
    <mergeCell ref="O5:O6"/>
    <mergeCell ref="K5:K6"/>
    <mergeCell ref="L5:M5"/>
    <mergeCell ref="H5:H6"/>
    <mergeCell ref="F5:F6"/>
    <mergeCell ref="G5:G6"/>
    <mergeCell ref="I5:I6"/>
    <mergeCell ref="J5:J6"/>
    <mergeCell ref="S5:S6"/>
    <mergeCell ref="S29:S30"/>
    <mergeCell ref="X5:Y5"/>
    <mergeCell ref="X29:Y29"/>
    <mergeCell ref="A29:B30"/>
    <mergeCell ref="C29:C30"/>
    <mergeCell ref="D29:D30"/>
    <mergeCell ref="E29:E30"/>
    <mergeCell ref="O29:O30"/>
    <mergeCell ref="K29:K30"/>
    <mergeCell ref="H29:H30"/>
    <mergeCell ref="F29:F30"/>
    <mergeCell ref="G29:G30"/>
    <mergeCell ref="L29:M29"/>
    <mergeCell ref="A5:B6"/>
    <mergeCell ref="C5:C6"/>
    <mergeCell ref="I29:I30"/>
    <mergeCell ref="U5:U6"/>
    <mergeCell ref="U29:U30"/>
    <mergeCell ref="I53:I54"/>
    <mergeCell ref="AA5:AB5"/>
    <mergeCell ref="W29:W30"/>
    <mergeCell ref="AA29:AB29"/>
    <mergeCell ref="W5:W6"/>
    <mergeCell ref="P29:P30"/>
    <mergeCell ref="Q29:Q30"/>
    <mergeCell ref="P5:P6"/>
    <mergeCell ref="Q5:Q6"/>
    <mergeCell ref="T5:T6"/>
    <mergeCell ref="T29:T30"/>
    <mergeCell ref="R5:R6"/>
    <mergeCell ref="R29:R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X7:Y24 AA8:AA10 X31:Y48 AA31:AB34 L55:M58 O55:O58 AA7 AA12:AA23 AA36:AB48 AB35 L60:M72 O60:O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O55:O72</xm:sqref>
        </x14:conditionalFormatting>
        <x14:conditionalFormatting xmlns:xm="http://schemas.microsoft.com/office/excel/2006/main">
          <x14:cfRule type="iconSet" priority="1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AA7:AB24</xm:sqref>
        </x14:conditionalFormatting>
        <x14:conditionalFormatting xmlns:xm="http://schemas.microsoft.com/office/excel/2006/main">
          <x14:cfRule type="iconSet" priority="3" id="{45B4170D-8628-4A21-844A-154F9F6965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2025-07-10T17:14:39Z</dcterms:modified>
</cp:coreProperties>
</file>